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61072\Box\11427_10_庁内用\14_令和７年度　農村支援係\208多面的機能支払交付金\要綱・要領\多面的機能支払い交付金要綱要領　差し替え済み\04_様式 - 基本方針改定後修正\"/>
    </mc:Choice>
  </mc:AlternateContent>
  <xr:revisionPtr revIDLastSave="0" documentId="13_ncr:1_{FCA1BAB2-9D34-4BA0-A2FD-3266C8F78A52}" xr6:coauthVersionLast="47" xr6:coauthVersionMax="47" xr10:uidLastSave="{00000000-0000-0000-0000-000000000000}"/>
  <bookViews>
    <workbookView xWindow="-23148" yWindow="-108" windowWidth="23256" windowHeight="12456" firstSheet="3" activeTab="8" xr2:uid="{8EF67AFB-248B-4CCF-B0E6-171BC38C63D4}"/>
  </bookViews>
  <sheets>
    <sheet name="様式第1-3号" sheetId="1" r:id="rId1"/>
    <sheet name="別紙1 活動計画書" sheetId="2" r:id="rId2"/>
    <sheet name="加算措置（みどり加算以外）" sheetId="3" r:id="rId3"/>
    <sheet name="加算措置（みどり加算）" sheetId="4" r:id="rId4"/>
    <sheet name="別添1 位置図" sheetId="5" r:id="rId5"/>
    <sheet name="別添2 構成員一覧" sheetId="12" r:id="rId6"/>
    <sheet name="別添3 位置図" sheetId="6" r:id="rId7"/>
    <sheet name="別添4 位置図" sheetId="7" r:id="rId8"/>
    <sheet name="【選択肢】" sheetId="13" r:id="rId9"/>
  </sheets>
  <externalReferences>
    <externalReference r:id="rId10"/>
    <externalReference r:id="rId11"/>
  </externalReferences>
  <definedNames>
    <definedName name="A.■か□">【選択肢】!$A$3:$A$4</definedName>
    <definedName name="B.○か空白" localSheetId="5">[1]【選択肢】!$B$3:$B$4</definedName>
    <definedName name="B.○か空白">【選択肢】!$B$3:$B$4</definedName>
    <definedName name="Ｃ1.計画欄">【選択肢】!$C$3:$C$4</definedName>
    <definedName name="Ｃ2.実施欄">【選択肢】!$C$3:$C$5</definedName>
    <definedName name="D.農村環境保全活動のテーマ" localSheetId="5">[1]【選択肢】!$D$3:$D$7</definedName>
    <definedName name="D.農村環境保全活動のテーマ">【選択肢】!$D$3:$D$7</definedName>
    <definedName name="E.高度な保全活動" localSheetId="5">[1]【選択肢】!$E$3:$E$11</definedName>
    <definedName name="E.高度な保全活動">【選択肢】!$E$3:$E$11</definedName>
    <definedName name="F.施設" localSheetId="5">[1]【選択肢】!$F$3:$F$6</definedName>
    <definedName name="F.施設">【選択肢】!$F$3:$F$6</definedName>
    <definedName name="G.単位">【選択肢】!$L$3:$L$4</definedName>
    <definedName name="H1.構成員一覧の分類_農業者">【選択肢】!$M$3:$M$6</definedName>
    <definedName name="H2.構成員一覧の分類_農業者以外個人">【選択肢】!$M$7</definedName>
    <definedName name="H2.構成員一覧の分類_農業者以外団体">【選択肢】!$M$8:$M$15</definedName>
    <definedName name="H3.構成員一覧の分類_農業者以外団体">【選択肢】!$M$8:$M$15</definedName>
    <definedName name="I">【選択肢】!$N$3:$N$4</definedName>
    <definedName name="Ｉ.金銭出納簿の区分">【選択肢】!$N$3:$N$4</definedName>
    <definedName name="J">【選択肢】!$O$3:$O$10</definedName>
    <definedName name="Ｊ.金銭出納簿の収支の分類">【選択肢】!$O$3:$O$10</definedName>
    <definedName name="K.農村環境保全活動" localSheetId="5">[1]【選択肢】!$W$44:$W$56</definedName>
    <definedName name="K.農村環境保全活動">【選択肢】!$X$44:$X$56</definedName>
    <definedName name="N.月" localSheetId="5">[1]【選択肢】!$A$18:$A$29</definedName>
    <definedName name="N.月">【選択肢】!$A$18:$A$29</definedName>
    <definedName name="O.環境負荷低減の取組" localSheetId="5">[1]【選択肢】!$B$18:$B$23</definedName>
    <definedName name="O.環境負荷低減の取組">【選択肢】!$B$18:$B$23</definedName>
    <definedName name="_xlnm.Print_Area" localSheetId="2">'加算措置（みどり加算以外）'!$A$1:$W$119</definedName>
    <definedName name="_xlnm.Print_Area" localSheetId="1">'別紙1 活動計画書'!$A$1:$W$189</definedName>
    <definedName name="_xlnm.Print_Area" localSheetId="5">'別添2 構成員一覧'!$A$1:$P$42</definedName>
    <definedName name="Range1">'[1]別紙1 活動計画書'!$F$21,'[1]別紙1 活動計画書'!$F$23,'[1]別紙1 活動計画書'!$F$25</definedName>
    <definedName name="Range2">'[1]加算措置（みどり加算以外）'!$F$31:$G$31,'[1]加算措置（みどり加算以外）'!$F$33:$G$33,'[1]加算措置（みどり加算以外）'!$F$35:$G$35,'[1]加算措置（みどり加算以外）'!$F$62:$G$62,'[1]加算措置（みどり加算以外）'!$F$64:$G$64,'[1]加算措置（みどり加算以外）'!$F$66:$G$66,'[1]加算措置（みどり加算以外）'!$J$101:$L$102</definedName>
    <definedName name="Range3">'[1]別紙1 活動計画書'!$F$37:$G$37,'[1]別紙1 活動計画書'!$F$39:$G$39,'[1]別紙1 活動計画書'!$F$41:$G$41</definedName>
    <definedName name="ため池">【選択肢】!$G$5:$J$5</definedName>
    <definedName name="夏期湛水">【選択肢】!$C$20:$G$20</definedName>
    <definedName name="江の設置_作溝実施">【選択肢】!$C$22:$F$22</definedName>
    <definedName name="江の設置_作溝未実施">【選択肢】!$C$23:$F$23</definedName>
    <definedName name="水路">【選択肢】!$G$3:$J$3</definedName>
    <definedName name="中干し延期">【選択肢】!$C$21:$F$21</definedName>
    <definedName name="長期中干し">【選択肢】!$C$18:$F$18</definedName>
    <definedName name="冬期湛水">【選択肢】!$C$19:$F$19</definedName>
    <definedName name="農道">【選択肢】!$G$4:$J$4</definedName>
    <definedName name="農用地">【選択肢】!$G$6:$J$6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0" i="13" l="1"/>
  <c r="W79" i="13"/>
  <c r="W78" i="13"/>
  <c r="W77" i="13"/>
  <c r="W76" i="13"/>
  <c r="W75" i="13"/>
  <c r="W74" i="13"/>
  <c r="W73" i="13"/>
  <c r="W72" i="13"/>
  <c r="W71" i="13"/>
  <c r="W70" i="13"/>
  <c r="W69" i="13"/>
  <c r="W68" i="13"/>
  <c r="W67" i="13"/>
  <c r="W66" i="13"/>
  <c r="W65" i="13"/>
  <c r="W64" i="13"/>
  <c r="W63" i="13"/>
  <c r="W62" i="13"/>
  <c r="W61" i="13"/>
  <c r="W60" i="13"/>
  <c r="W59" i="13"/>
  <c r="W58" i="13"/>
  <c r="W57" i="13"/>
  <c r="W56" i="13"/>
  <c r="W55" i="13"/>
  <c r="W54" i="13"/>
  <c r="W53" i="13"/>
  <c r="W52" i="13"/>
  <c r="W51" i="13"/>
  <c r="W50" i="13"/>
  <c r="W49" i="13"/>
  <c r="W48" i="13"/>
  <c r="W47" i="13"/>
  <c r="W46" i="13"/>
  <c r="W45" i="13"/>
  <c r="W44" i="13"/>
  <c r="W43" i="13"/>
  <c r="W42" i="13"/>
  <c r="W41" i="13"/>
  <c r="W40" i="13"/>
  <c r="W39" i="13"/>
  <c r="W38" i="13"/>
  <c r="W37" i="13"/>
  <c r="W36" i="13"/>
  <c r="W35" i="13"/>
  <c r="W34" i="13"/>
  <c r="W33" i="13"/>
  <c r="W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V178" i="13" l="1" a="1"/>
  <c r="V178" i="13" s="1"/>
  <c r="R121" i="13" a="1"/>
  <c r="R121" i="13" s="1"/>
  <c r="T161" i="13" a="1"/>
  <c r="T161" i="13" s="1"/>
  <c r="U226" i="13" a="1"/>
  <c r="U226" i="13" s="1"/>
  <c r="U187" i="13" a="1"/>
  <c r="U187" i="13" s="1"/>
  <c r="U189" i="13" a="1"/>
  <c r="U189" i="13" s="1"/>
  <c r="R166" i="13" a="1"/>
  <c r="R166" i="13" s="1"/>
  <c r="R213" i="13" a="1"/>
  <c r="R213" i="13" s="1"/>
  <c r="V190" i="13" a="1"/>
  <c r="V190" i="13" s="1"/>
  <c r="U173" i="13" a="1"/>
  <c r="U173" i="13" s="1"/>
  <c r="S172" i="13" a="1"/>
  <c r="S172" i="13" s="1"/>
  <c r="V225" i="13" a="1"/>
  <c r="V225" i="13" s="1"/>
  <c r="T156" i="13" a="1"/>
  <c r="T156" i="13" s="1"/>
  <c r="U138" i="13" a="1"/>
  <c r="U138" i="13" s="1"/>
  <c r="S136" i="13" a="1"/>
  <c r="S136" i="13" s="1"/>
  <c r="R111" i="13" a="1"/>
  <c r="R111" i="13" s="1"/>
  <c r="U108" i="13" a="1"/>
  <c r="U108" i="13" s="1"/>
  <c r="V166" i="13" a="1"/>
  <c r="V166" i="13" s="1"/>
  <c r="S164" i="13" a="1"/>
  <c r="S164" i="13" s="1"/>
  <c r="S225" i="13" a="1"/>
  <c r="S225" i="13" s="1"/>
  <c r="V222" i="13" a="1"/>
  <c r="V222" i="13" s="1"/>
  <c r="V202" i="13" a="1"/>
  <c r="V202" i="13" s="1"/>
  <c r="S173" i="13" a="1"/>
  <c r="S173" i="13" s="1"/>
  <c r="T171" i="13" a="1"/>
  <c r="T171" i="13" s="1"/>
  <c r="R116" i="13" a="1"/>
  <c r="R116" i="13" s="1"/>
  <c r="T148" i="13" a="1"/>
  <c r="T148" i="13" s="1"/>
  <c r="R171" i="13" a="1"/>
  <c r="R171" i="13" s="1"/>
  <c r="S162" i="13" a="1"/>
  <c r="S162" i="13" s="1"/>
  <c r="T240" i="13" a="1"/>
  <c r="T240" i="13" s="1"/>
  <c r="T204" i="13" a="1"/>
  <c r="T204" i="13" s="1"/>
  <c r="U177" i="13" a="1"/>
  <c r="U177" i="13" s="1"/>
  <c r="R164" i="13" a="1"/>
  <c r="R164" i="13" s="1"/>
  <c r="T237" i="13" a="1"/>
  <c r="T237" i="13" s="1"/>
  <c r="R215" i="13" a="1"/>
  <c r="R215" i="13" s="1"/>
  <c r="T188" i="13" a="1"/>
  <c r="T188" i="13" s="1"/>
  <c r="U234" i="13" a="1"/>
  <c r="U234" i="13" s="1"/>
  <c r="R208" i="13" a="1"/>
  <c r="R208" i="13" s="1"/>
  <c r="S194" i="13" a="1"/>
  <c r="S194" i="13" s="1"/>
  <c r="T185" i="13" a="1"/>
  <c r="T185" i="13" s="1"/>
  <c r="V171" i="13" a="1"/>
  <c r="V171" i="13" s="1"/>
  <c r="V151" i="13" a="1"/>
  <c r="V151" i="13" s="1"/>
  <c r="S237" i="13" a="1"/>
  <c r="S237" i="13" s="1"/>
  <c r="U221" i="13" a="1"/>
  <c r="U221" i="13" s="1"/>
  <c r="U217" i="13" a="1"/>
  <c r="U217" i="13" s="1"/>
  <c r="V209" i="13" a="1"/>
  <c r="V209" i="13" s="1"/>
  <c r="V205" i="13" a="1"/>
  <c r="V205" i="13" s="1"/>
  <c r="U194" i="13" a="1"/>
  <c r="U194" i="13" s="1"/>
  <c r="S187" i="13" a="1"/>
  <c r="S187" i="13" s="1"/>
  <c r="R156" i="13" a="1"/>
  <c r="R156" i="13" s="1"/>
  <c r="U129" i="13" a="1"/>
  <c r="U129" i="13" s="1"/>
  <c r="S110" i="13" a="1"/>
  <c r="S110" i="13" s="1"/>
  <c r="V201" i="13" a="1"/>
  <c r="V201" i="13" s="1"/>
  <c r="V182" i="13" a="1"/>
  <c r="V182" i="13" s="1"/>
  <c r="S113" i="13" a="1"/>
  <c r="S113" i="13" s="1"/>
  <c r="V111" i="13" a="1"/>
  <c r="V111" i="13" s="1"/>
  <c r="T110" i="13" a="1"/>
  <c r="T110" i="13" s="1"/>
  <c r="S178" i="13" a="1"/>
  <c r="S178" i="13" s="1"/>
  <c r="T127" i="13" a="1"/>
  <c r="T127" i="13" s="1"/>
  <c r="S217" i="13" a="1"/>
  <c r="S217" i="13" s="1"/>
  <c r="U209" i="13" a="1"/>
  <c r="U209" i="13" s="1"/>
  <c r="U201" i="13" a="1"/>
  <c r="U201" i="13" s="1"/>
  <c r="R194" i="13" a="1"/>
  <c r="R194" i="13" s="1"/>
  <c r="T151" i="13" a="1"/>
  <c r="T151" i="13" s="1"/>
  <c r="U235" i="13" a="1"/>
  <c r="U235" i="13" s="1"/>
  <c r="R224" i="13" a="1"/>
  <c r="R224" i="13" s="1"/>
  <c r="R220" i="13" a="1"/>
  <c r="R220" i="13" s="1"/>
  <c r="T212" i="13" a="1"/>
  <c r="T212" i="13" s="1"/>
  <c r="V185" i="13" a="1"/>
  <c r="V185" i="13" s="1"/>
  <c r="R151" i="13" a="1"/>
  <c r="R151" i="13" s="1"/>
  <c r="R138" i="13" a="1"/>
  <c r="R138" i="13" s="1"/>
  <c r="R136" i="13" a="1"/>
  <c r="R136" i="13" s="1"/>
  <c r="S108" i="13" a="1"/>
  <c r="S108" i="13" s="1"/>
  <c r="T122" i="13" a="1"/>
  <c r="T122" i="13" s="1"/>
  <c r="T128" i="13" a="1"/>
  <c r="T128" i="13" s="1"/>
  <c r="S157" i="13" a="1"/>
  <c r="S157" i="13" s="1"/>
  <c r="R212" i="13" a="1"/>
  <c r="R212" i="13" s="1"/>
  <c r="R125" i="13" a="1"/>
  <c r="R125" i="13" s="1"/>
  <c r="S111" i="13" a="1"/>
  <c r="S111" i="13" s="1"/>
  <c r="R158" i="13" a="1"/>
  <c r="R158" i="13" s="1"/>
  <c r="V180" i="13" a="1"/>
  <c r="V180" i="13" s="1"/>
  <c r="T165" i="13" a="1"/>
  <c r="T165" i="13" s="1"/>
  <c r="V230" i="13" a="1"/>
  <c r="V230" i="13" s="1"/>
  <c r="T111" i="13" a="1"/>
  <c r="T111" i="13" s="1"/>
  <c r="R174" i="13" a="1"/>
  <c r="R174" i="13" s="1"/>
  <c r="S128" i="13" a="1"/>
  <c r="S128" i="13" s="1"/>
  <c r="U156" i="13" a="1"/>
  <c r="U156" i="13" s="1"/>
  <c r="V113" i="13" a="1"/>
  <c r="V113" i="13" s="1"/>
  <c r="U149" i="13" a="1"/>
  <c r="U149" i="13" s="1"/>
  <c r="R114" i="13" a="1"/>
  <c r="R114" i="13" s="1"/>
  <c r="S115" i="13" a="1"/>
  <c r="S115" i="13" s="1"/>
  <c r="S146" i="13" a="1"/>
  <c r="S146" i="13" s="1"/>
  <c r="R161" i="13" a="1"/>
  <c r="R161" i="13" s="1"/>
  <c r="T168" i="13" a="1"/>
  <c r="T168" i="13" s="1"/>
  <c r="U191" i="13" a="1"/>
  <c r="U191" i="13" s="1"/>
  <c r="S199" i="13" a="1"/>
  <c r="S199" i="13" s="1"/>
  <c r="J3" i="7"/>
  <c r="J3" i="6"/>
  <c r="H3" i="5"/>
  <c r="F3" i="5"/>
  <c r="D3" i="5"/>
  <c r="B3" i="5"/>
  <c r="V41" i="4"/>
  <c r="M41" i="4"/>
  <c r="K41" i="4"/>
  <c r="I41" i="4"/>
  <c r="G41" i="4"/>
  <c r="E41" i="4"/>
  <c r="AE39" i="4"/>
  <c r="AB39" i="4"/>
  <c r="Y39" i="4"/>
  <c r="V39" i="4"/>
  <c r="S39" i="4"/>
  <c r="AE37" i="4"/>
  <c r="AB37" i="4"/>
  <c r="Y37" i="4"/>
  <c r="V37" i="4"/>
  <c r="S37" i="4"/>
  <c r="AE35" i="4"/>
  <c r="AB35" i="4"/>
  <c r="Y35" i="4"/>
  <c r="V35" i="4"/>
  <c r="S35" i="4"/>
  <c r="AE33" i="4"/>
  <c r="AE41" i="4" s="1"/>
  <c r="AB33" i="4"/>
  <c r="AB41" i="4" s="1"/>
  <c r="Y33" i="4"/>
  <c r="Y41" i="4" s="1"/>
  <c r="V33" i="4"/>
  <c r="S33" i="4"/>
  <c r="AE31" i="4"/>
  <c r="AB31" i="4"/>
  <c r="Y31" i="4"/>
  <c r="V31" i="4"/>
  <c r="S31" i="4"/>
  <c r="AE29" i="4"/>
  <c r="AB29" i="4"/>
  <c r="Y29" i="4"/>
  <c r="V29" i="4"/>
  <c r="S29" i="4"/>
  <c r="S41" i="4" s="1"/>
  <c r="O114" i="3"/>
  <c r="O112" i="3"/>
  <c r="O110" i="3"/>
  <c r="O108" i="3"/>
  <c r="S101" i="3"/>
  <c r="J101" i="3"/>
  <c r="C101" i="3"/>
  <c r="C96" i="3"/>
  <c r="C95" i="3"/>
  <c r="C94" i="3"/>
  <c r="C93" i="3"/>
  <c r="C92" i="3"/>
  <c r="C67" i="3"/>
  <c r="F66" i="3"/>
  <c r="C66" i="3"/>
  <c r="I65" i="3"/>
  <c r="F64" i="3"/>
  <c r="C64" i="3"/>
  <c r="I63" i="3"/>
  <c r="F62" i="3"/>
  <c r="C62" i="3"/>
  <c r="I61" i="3"/>
  <c r="E56" i="3"/>
  <c r="K57" i="3" s="1"/>
  <c r="R57" i="3" s="1"/>
  <c r="E51" i="3"/>
  <c r="K52" i="3" s="1"/>
  <c r="R52" i="3" s="1"/>
  <c r="M47" i="3"/>
  <c r="I47" i="3"/>
  <c r="P47" i="3" s="1"/>
  <c r="G49" i="3" s="1"/>
  <c r="P45" i="3"/>
  <c r="P44" i="3"/>
  <c r="C36" i="3"/>
  <c r="F35" i="3"/>
  <c r="C35" i="3"/>
  <c r="I35" i="3" s="1"/>
  <c r="I34" i="3"/>
  <c r="F33" i="3"/>
  <c r="C33" i="3"/>
  <c r="I32" i="3"/>
  <c r="F31" i="3"/>
  <c r="C31" i="3"/>
  <c r="I31" i="3" s="1"/>
  <c r="I30" i="3"/>
  <c r="L26" i="3"/>
  <c r="L25" i="3"/>
  <c r="L24" i="3"/>
  <c r="L23" i="3"/>
  <c r="L22" i="3"/>
  <c r="L21" i="3"/>
  <c r="L20" i="3"/>
  <c r="L19" i="3"/>
  <c r="L18" i="3"/>
  <c r="L17" i="3"/>
  <c r="S185" i="2"/>
  <c r="P185" i="2"/>
  <c r="S184" i="2"/>
  <c r="P184" i="2"/>
  <c r="S183" i="2"/>
  <c r="P183" i="2"/>
  <c r="S182" i="2"/>
  <c r="P182" i="2"/>
  <c r="S181" i="2"/>
  <c r="P181" i="2"/>
  <c r="S180" i="2"/>
  <c r="P180" i="2"/>
  <c r="S179" i="2"/>
  <c r="P179" i="2"/>
  <c r="S178" i="2"/>
  <c r="P178" i="2"/>
  <c r="S177" i="2"/>
  <c r="P177" i="2"/>
  <c r="S176" i="2"/>
  <c r="P176" i="2"/>
  <c r="S175" i="2"/>
  <c r="P175" i="2"/>
  <c r="AQ173" i="2" a="1"/>
  <c r="AQ173" i="2" s="1"/>
  <c r="P151" i="2"/>
  <c r="P149" i="2"/>
  <c r="P148" i="2"/>
  <c r="P144" i="2"/>
  <c r="P136" i="2"/>
  <c r="P130" i="2"/>
  <c r="P125" i="2"/>
  <c r="P119" i="2"/>
  <c r="P115" i="2"/>
  <c r="N90" i="2"/>
  <c r="U75" i="2"/>
  <c r="N73" i="2"/>
  <c r="N72" i="2"/>
  <c r="C44" i="2"/>
  <c r="C43" i="2"/>
  <c r="F41" i="2"/>
  <c r="I41" i="2" s="1"/>
  <c r="I40" i="2"/>
  <c r="F39" i="2"/>
  <c r="I39" i="2" s="1"/>
  <c r="I38" i="2"/>
  <c r="F37" i="2"/>
  <c r="I37" i="2" s="1"/>
  <c r="I36" i="2"/>
  <c r="I43" i="2" s="1"/>
  <c r="C28" i="2"/>
  <c r="C27" i="2"/>
  <c r="F25" i="2"/>
  <c r="I25" i="2" s="1"/>
  <c r="F23" i="2"/>
  <c r="I23" i="2" s="1"/>
  <c r="I22" i="2"/>
  <c r="F21" i="2"/>
  <c r="I21" i="2" s="1"/>
  <c r="I28" i="2" s="1"/>
  <c r="I20" i="2"/>
  <c r="C16" i="2"/>
  <c r="C15" i="2"/>
  <c r="F13" i="2"/>
  <c r="I12" i="2" s="1"/>
  <c r="F11" i="2"/>
  <c r="I11" i="2" s="1"/>
  <c r="F9" i="2"/>
  <c r="I9" i="2" s="1"/>
  <c r="B66" i="1"/>
  <c r="L47" i="1"/>
  <c r="L46" i="1"/>
  <c r="L45" i="1"/>
  <c r="L44" i="1"/>
  <c r="F13" i="1"/>
  <c r="F10" i="1"/>
  <c r="F7" i="1"/>
  <c r="M3" i="1"/>
  <c r="I62" i="3" l="1"/>
  <c r="I68" i="3" s="1"/>
  <c r="I66" i="3"/>
  <c r="I24" i="2"/>
  <c r="I27" i="2" s="1"/>
  <c r="I64" i="3"/>
  <c r="S176" i="13" a="1"/>
  <c r="S176" i="13" s="1"/>
  <c r="S241" i="13" a="1"/>
  <c r="S241" i="13" s="1"/>
  <c r="S116" i="13" a="1"/>
  <c r="S116" i="13" s="1"/>
  <c r="U222" i="13" a="1"/>
  <c r="U222" i="13" s="1"/>
  <c r="U112" i="13" a="1"/>
  <c r="U112" i="13" s="1"/>
  <c r="T222" i="13" a="1"/>
  <c r="T222" i="13" s="1"/>
  <c r="U134" i="13" a="1"/>
  <c r="U134" i="13" s="1"/>
  <c r="U136" i="13" a="1"/>
  <c r="U136" i="13" s="1"/>
  <c r="R115" i="13" a="1"/>
  <c r="R115" i="13" s="1"/>
  <c r="U183" i="13" a="1"/>
  <c r="U183" i="13" s="1"/>
  <c r="R225" i="13" a="1"/>
  <c r="R225" i="13" s="1"/>
  <c r="U212" i="13" a="1"/>
  <c r="U212" i="13" s="1"/>
  <c r="T202" i="13" a="1"/>
  <c r="T202" i="13" s="1"/>
  <c r="T163" i="13" a="1"/>
  <c r="T163" i="13" s="1"/>
  <c r="O101" i="3"/>
  <c r="R168" i="13" a="1"/>
  <c r="R168" i="13" s="1"/>
  <c r="S208" i="13" a="1"/>
  <c r="S208" i="13" s="1"/>
  <c r="V132" i="13" a="1"/>
  <c r="V132" i="13" s="1"/>
  <c r="U113" i="13" a="1"/>
  <c r="U113" i="13" s="1"/>
  <c r="R157" i="13" a="1"/>
  <c r="R157" i="13" s="1"/>
  <c r="V204" i="13" a="1"/>
  <c r="V204" i="13" s="1"/>
  <c r="U160" i="13" a="1"/>
  <c r="U160" i="13" s="1"/>
  <c r="S212" i="13" a="1"/>
  <c r="S212" i="13" s="1"/>
  <c r="I10" i="2"/>
  <c r="I33" i="3"/>
  <c r="U105" i="13" a="1"/>
  <c r="U105" i="13" s="1"/>
  <c r="V203" i="13" a="1"/>
  <c r="V203" i="13" s="1"/>
  <c r="T243" i="13" a="1"/>
  <c r="T243" i="13" s="1"/>
  <c r="S163" i="13" a="1"/>
  <c r="S163" i="13" s="1"/>
  <c r="T167" i="13" a="1"/>
  <c r="T167" i="13" s="1"/>
  <c r="V117" i="13" a="1"/>
  <c r="V117" i="13" s="1"/>
  <c r="R186" i="13" a="1"/>
  <c r="R186" i="13" s="1"/>
  <c r="R236" i="13" a="1"/>
  <c r="R236" i="13" s="1"/>
  <c r="S232" i="13" a="1"/>
  <c r="S232" i="13" s="1"/>
  <c r="T219" i="13" a="1"/>
  <c r="T219" i="13" s="1"/>
  <c r="T220" i="13" a="1"/>
  <c r="T220" i="13" s="1"/>
  <c r="T137" i="13" a="1"/>
  <c r="T137" i="13" s="1"/>
  <c r="S171" i="13" a="1"/>
  <c r="S171" i="13" s="1"/>
  <c r="U106" i="13" a="1"/>
  <c r="U106" i="13" s="1"/>
  <c r="U141" i="13" a="1"/>
  <c r="U141" i="13" s="1"/>
  <c r="U215" i="13" a="1"/>
  <c r="U215" i="13" s="1"/>
  <c r="S220" i="13" a="1"/>
  <c r="S220" i="13" s="1"/>
  <c r="V231" i="13" a="1"/>
  <c r="V231" i="13" s="1"/>
  <c r="R197" i="13" a="1"/>
  <c r="R197" i="13" s="1"/>
  <c r="T214" i="13" a="1"/>
  <c r="T214" i="13" s="1"/>
  <c r="U219" i="13" a="1"/>
  <c r="U219" i="13" s="1"/>
  <c r="V126" i="13" a="1"/>
  <c r="V126" i="13" s="1"/>
  <c r="R150" i="13" a="1"/>
  <c r="R150" i="13" s="1"/>
  <c r="V198" i="13" a="1"/>
  <c r="V198" i="13" s="1"/>
  <c r="V131" i="13" a="1"/>
  <c r="V131" i="13" s="1"/>
  <c r="T187" i="13" a="1"/>
  <c r="T187" i="13" s="1"/>
  <c r="R232" i="13" a="1"/>
  <c r="R232" i="13" s="1"/>
  <c r="V124" i="13" a="1"/>
  <c r="V124" i="13" s="1"/>
  <c r="R237" i="13" a="1"/>
  <c r="R237" i="13" s="1"/>
  <c r="U118" i="13" a="1"/>
  <c r="U118" i="13" s="1"/>
  <c r="U165" i="13" a="1"/>
  <c r="U165" i="13" s="1"/>
  <c r="R108" i="13" a="1"/>
  <c r="R108" i="13" s="1"/>
  <c r="R120" i="13" a="1"/>
  <c r="R120" i="13" s="1"/>
  <c r="S129" i="13" a="1"/>
  <c r="S129" i="13" s="1"/>
  <c r="T205" i="13" a="1"/>
  <c r="T205" i="13" s="1"/>
  <c r="V167" i="13" a="1"/>
  <c r="V167" i="13" s="1"/>
  <c r="T239" i="13" a="1"/>
  <c r="T239" i="13" s="1"/>
  <c r="R209" i="13" a="1"/>
  <c r="R209" i="13" s="1"/>
  <c r="V123" i="13" a="1"/>
  <c r="V123" i="13" s="1"/>
  <c r="V200" i="13" a="1"/>
  <c r="V200" i="13" s="1"/>
  <c r="S168" i="13" a="1"/>
  <c r="S168" i="13" s="1"/>
  <c r="R162" i="13" a="1"/>
  <c r="R162" i="13" s="1"/>
  <c r="S209" i="13" a="1"/>
  <c r="S209" i="13" s="1"/>
  <c r="V128" i="13" a="1"/>
  <c r="V128" i="13" s="1"/>
  <c r="V125" i="13" a="1"/>
  <c r="V125" i="13" s="1"/>
  <c r="V193" i="13" a="1"/>
  <c r="V193" i="13" s="1"/>
  <c r="S119" i="13" a="1"/>
  <c r="S119" i="13" s="1"/>
  <c r="V206" i="13" a="1"/>
  <c r="V206" i="13" s="1"/>
  <c r="R189" i="13" a="1"/>
  <c r="R189" i="13" s="1"/>
  <c r="T159" i="13" a="1"/>
  <c r="T159" i="13" s="1"/>
  <c r="T201" i="13" a="1"/>
  <c r="T201" i="13" s="1"/>
  <c r="T223" i="13" a="1"/>
  <c r="T223" i="13" s="1"/>
  <c r="S143" i="13" a="1"/>
  <c r="S143" i="13" s="1"/>
  <c r="R106" i="13" a="1"/>
  <c r="R106" i="13" s="1"/>
  <c r="S126" i="13" a="1"/>
  <c r="S126" i="13" s="1"/>
  <c r="V175" i="13" a="1"/>
  <c r="V175" i="13" s="1"/>
  <c r="S114" i="13" a="1"/>
  <c r="S114" i="13" s="1"/>
  <c r="S135" i="13" a="1"/>
  <c r="S135" i="13" s="1"/>
  <c r="V130" i="13" a="1"/>
  <c r="V130" i="13" s="1"/>
  <c r="R126" i="13" a="1"/>
  <c r="R126" i="13" s="1"/>
  <c r="U124" i="13" a="1"/>
  <c r="U124" i="13" s="1"/>
  <c r="R128" i="13" a="1"/>
  <c r="R128" i="13" s="1"/>
  <c r="S214" i="13" a="1"/>
  <c r="S214" i="13" s="1"/>
  <c r="S127" i="13" a="1"/>
  <c r="S127" i="13" s="1"/>
  <c r="S229" i="13" a="1"/>
  <c r="S229" i="13" s="1"/>
  <c r="R140" i="13" a="1"/>
  <c r="R140" i="13" s="1"/>
  <c r="T203" i="13" a="1"/>
  <c r="T203" i="13" s="1"/>
  <c r="V174" i="13" a="1"/>
  <c r="V174" i="13" s="1"/>
  <c r="U164" i="13" a="1"/>
  <c r="U164" i="13" s="1"/>
  <c r="T218" i="13" a="1"/>
  <c r="T218" i="13" s="1"/>
  <c r="U162" i="13" a="1"/>
  <c r="U162" i="13" s="1"/>
  <c r="S186" i="13" a="1"/>
  <c r="S186" i="13" s="1"/>
  <c r="T106" i="13" a="1"/>
  <c r="T106" i="13" s="1"/>
  <c r="U176" i="13" a="1"/>
  <c r="U176" i="13" s="1"/>
  <c r="S190" i="13" a="1"/>
  <c r="S190" i="13" s="1"/>
  <c r="T157" i="13" a="1"/>
  <c r="T157" i="13" s="1"/>
  <c r="S121" i="13" a="1"/>
  <c r="S121" i="13" s="1"/>
  <c r="S147" i="13" a="1"/>
  <c r="S147" i="13" s="1"/>
  <c r="V109" i="13" a="1"/>
  <c r="V109" i="13" s="1"/>
  <c r="S185" i="13" a="1"/>
  <c r="S185" i="13" s="1"/>
  <c r="V212" i="13" a="1"/>
  <c r="V212" i="13" s="1"/>
  <c r="R217" i="13" a="1"/>
  <c r="R217" i="13" s="1"/>
  <c r="S230" i="13" a="1"/>
  <c r="S230" i="13" s="1"/>
  <c r="R192" i="13" a="1"/>
  <c r="R192" i="13" s="1"/>
  <c r="S112" i="13" a="1"/>
  <c r="S112" i="13" s="1"/>
  <c r="R218" i="13" a="1"/>
  <c r="R218" i="13" s="1"/>
  <c r="V229" i="13" a="1"/>
  <c r="V229" i="13" s="1"/>
  <c r="S243" i="13" a="1"/>
  <c r="S243" i="13" s="1"/>
  <c r="T172" i="13" a="1"/>
  <c r="T172" i="13" s="1"/>
  <c r="V239" i="13" a="1"/>
  <c r="V239" i="13" s="1"/>
  <c r="V179" i="13" a="1"/>
  <c r="V179" i="13" s="1"/>
  <c r="V148" i="13" a="1"/>
  <c r="V148" i="13" s="1"/>
  <c r="T169" i="13" a="1"/>
  <c r="T169" i="13" s="1"/>
  <c r="S124" i="13" a="1"/>
  <c r="S124" i="13" s="1"/>
  <c r="U220" i="13" a="1"/>
  <c r="U220" i="13" s="1"/>
  <c r="S231" i="13" a="1"/>
  <c r="S231" i="13" s="1"/>
  <c r="U151" i="13" a="1"/>
  <c r="U151" i="13" s="1"/>
  <c r="U143" i="13" a="1"/>
  <c r="U143" i="13" s="1"/>
  <c r="R153" i="13" a="1"/>
  <c r="R153" i="13" s="1"/>
  <c r="U193" i="13" a="1"/>
  <c r="U193" i="13" s="1"/>
  <c r="U166" i="13" a="1"/>
  <c r="U166" i="13" s="1"/>
  <c r="R172" i="13" a="1"/>
  <c r="R172" i="13" s="1"/>
  <c r="T131" i="13" a="1"/>
  <c r="T131" i="13" s="1"/>
  <c r="S223" i="13" a="1"/>
  <c r="S223" i="13" s="1"/>
  <c r="T244" i="13" a="1"/>
  <c r="T244" i="13" s="1"/>
  <c r="V160" i="13" a="1"/>
  <c r="V160" i="13" s="1"/>
  <c r="U208" i="13" a="1"/>
  <c r="U208" i="13" s="1"/>
  <c r="T213" i="13" a="1"/>
  <c r="T213" i="13" s="1"/>
  <c r="T221" i="13" a="1"/>
  <c r="T221" i="13" s="1"/>
  <c r="T140" i="13" a="1"/>
  <c r="T140" i="13" s="1"/>
  <c r="V129" i="13" a="1"/>
  <c r="V129" i="13" s="1"/>
  <c r="T166" i="13" a="1"/>
  <c r="T166" i="13" s="1"/>
  <c r="S182" i="13" a="1"/>
  <c r="S182" i="13" s="1"/>
  <c r="T130" i="13" a="1"/>
  <c r="T130" i="13" s="1"/>
  <c r="S234" i="13" a="1"/>
  <c r="S234" i="13" s="1"/>
  <c r="V221" i="13" a="1"/>
  <c r="V221" i="13" s="1"/>
  <c r="V139" i="13" a="1"/>
  <c r="V139" i="13" s="1"/>
  <c r="T232" i="13" a="1"/>
  <c r="T232" i="13" s="1"/>
  <c r="V233" i="13" a="1"/>
  <c r="V233" i="13" s="1"/>
  <c r="S222" i="13" a="1"/>
  <c r="S222" i="13" s="1"/>
  <c r="R221" i="13" a="1"/>
  <c r="R221" i="13" s="1"/>
  <c r="R139" i="13" a="1"/>
  <c r="R139" i="13" s="1"/>
  <c r="T199" i="13" a="1"/>
  <c r="T199" i="13" s="1"/>
  <c r="U133" i="13" a="1"/>
  <c r="U133" i="13" s="1"/>
  <c r="S141" i="13" a="1"/>
  <c r="S141" i="13" s="1"/>
  <c r="U123" i="13" a="1"/>
  <c r="U123" i="13" s="1"/>
  <c r="R223" i="13" a="1"/>
  <c r="R223" i="13" s="1"/>
  <c r="U214" i="13" a="1"/>
  <c r="U214" i="13" s="1"/>
  <c r="R144" i="13" a="1"/>
  <c r="R144" i="13" s="1"/>
  <c r="S196" i="13" a="1"/>
  <c r="S196" i="13" s="1"/>
  <c r="V223" i="13" a="1"/>
  <c r="V223" i="13" s="1"/>
  <c r="R142" i="13" a="1"/>
  <c r="R142" i="13" s="1"/>
  <c r="U239" i="13" a="1"/>
  <c r="U239" i="13" s="1"/>
  <c r="T136" i="13" a="1"/>
  <c r="T136" i="13" s="1"/>
  <c r="V108" i="13" a="1"/>
  <c r="V108" i="13" s="1"/>
  <c r="S224" i="13" a="1"/>
  <c r="S224" i="13" s="1"/>
  <c r="R119" i="13" a="1"/>
  <c r="R119" i="13" s="1"/>
  <c r="S221" i="13" a="1"/>
  <c r="S221" i="13" s="1"/>
  <c r="V134" i="13" a="1"/>
  <c r="V134" i="13" s="1"/>
  <c r="T225" i="13" a="1"/>
  <c r="T225" i="13" s="1"/>
  <c r="S149" i="13" a="1"/>
  <c r="S149" i="13" s="1"/>
  <c r="V141" i="13" a="1"/>
  <c r="V141" i="13" s="1"/>
  <c r="R199" i="13" a="1"/>
  <c r="R199" i="13" s="1"/>
  <c r="T132" i="13" a="1"/>
  <c r="T132" i="13" s="1"/>
  <c r="S197" i="13" a="1"/>
  <c r="S197" i="13" s="1"/>
  <c r="U170" i="13" a="1"/>
  <c r="U170" i="13" s="1"/>
  <c r="T233" i="13" a="1"/>
  <c r="T233" i="13" s="1"/>
  <c r="U184" i="13" a="1"/>
  <c r="U184" i="13" s="1"/>
  <c r="V240" i="13" a="1"/>
  <c r="V240" i="13" s="1"/>
  <c r="R133" i="13" a="1"/>
  <c r="R133" i="13" s="1"/>
  <c r="S180" i="13" a="1"/>
  <c r="S180" i="13" s="1"/>
  <c r="R243" i="13" a="1"/>
  <c r="R243" i="13" s="1"/>
  <c r="R176" i="13" a="1"/>
  <c r="R176" i="13" s="1"/>
  <c r="T224" i="13" a="1"/>
  <c r="T224" i="13" s="1"/>
  <c r="R117" i="13" a="1"/>
  <c r="R117" i="13" s="1"/>
  <c r="R141" i="13" a="1"/>
  <c r="R141" i="13" s="1"/>
  <c r="S189" i="13" a="1"/>
  <c r="S189" i="13" s="1"/>
  <c r="V242" i="13" a="1"/>
  <c r="V242" i="13" s="1"/>
  <c r="R184" i="13" a="1"/>
  <c r="R184" i="13" s="1"/>
  <c r="T236" i="13" a="1"/>
  <c r="T236" i="13" s="1"/>
  <c r="S184" i="13" a="1"/>
  <c r="S184" i="13" s="1"/>
  <c r="V228" i="13" a="1"/>
  <c r="V228" i="13" s="1"/>
  <c r="R170" i="13" a="1"/>
  <c r="R170" i="13" s="1"/>
  <c r="U223" i="13" a="1"/>
  <c r="U223" i="13" s="1"/>
  <c r="U210" i="13" a="1"/>
  <c r="U210" i="13" s="1"/>
  <c r="R134" i="13" a="1"/>
  <c r="R134" i="13" s="1"/>
  <c r="R107" i="13" a="1"/>
  <c r="R107" i="13" s="1"/>
  <c r="V243" i="13" a="1"/>
  <c r="V243" i="13" s="1"/>
  <c r="U117" i="13" a="1"/>
  <c r="U117" i="13" s="1"/>
  <c r="S133" i="13" a="1"/>
  <c r="S133" i="13" s="1"/>
  <c r="V136" i="13" a="1"/>
  <c r="V136" i="13" s="1"/>
  <c r="U196" i="13" a="1"/>
  <c r="U196" i="13" s="1"/>
  <c r="R195" i="13" a="1"/>
  <c r="R195" i="13" s="1"/>
  <c r="U231" i="13" a="1"/>
  <c r="U231" i="13" s="1"/>
  <c r="T238" i="13" a="1"/>
  <c r="T238" i="13" s="1"/>
  <c r="U175" i="13" a="1"/>
  <c r="U175" i="13" s="1"/>
  <c r="U174" i="13" a="1"/>
  <c r="U174" i="13" s="1"/>
  <c r="T113" i="13" a="1"/>
  <c r="T113" i="13" s="1"/>
  <c r="V187" i="13" a="1"/>
  <c r="V187" i="13" s="1"/>
  <c r="T181" i="13" a="1"/>
  <c r="T181" i="13" s="1"/>
  <c r="U181" i="13" a="1"/>
  <c r="U181" i="13" s="1"/>
  <c r="U168" i="13" a="1"/>
  <c r="U168" i="13" s="1"/>
  <c r="S137" i="13" a="1"/>
  <c r="S137" i="13" s="1"/>
  <c r="V120" i="13" a="1"/>
  <c r="V120" i="13" s="1"/>
  <c r="V214" i="13" a="1"/>
  <c r="V214" i="13" s="1"/>
  <c r="S204" i="13" a="1"/>
  <c r="S204" i="13" s="1"/>
  <c r="U122" i="13" a="1"/>
  <c r="U122" i="13" s="1"/>
  <c r="U180" i="13" a="1"/>
  <c r="U180" i="13" s="1"/>
  <c r="V227" i="13" a="1"/>
  <c r="V227" i="13" s="1"/>
  <c r="V144" i="13" a="1"/>
  <c r="V144" i="13" s="1"/>
  <c r="U111" i="13" a="1"/>
  <c r="U111" i="13" s="1"/>
  <c r="S145" i="13" a="1"/>
  <c r="S145" i="13" s="1"/>
  <c r="R113" i="13" a="1"/>
  <c r="R113" i="13" s="1"/>
  <c r="U243" i="13" a="1"/>
  <c r="U243" i="13" s="1"/>
  <c r="T120" i="13" a="1"/>
  <c r="T120" i="13" s="1"/>
  <c r="R229" i="13" a="1"/>
  <c r="R229" i="13" s="1"/>
  <c r="U140" i="13" a="1"/>
  <c r="U140" i="13" s="1"/>
  <c r="R233" i="13" a="1"/>
  <c r="R233" i="13" s="1"/>
  <c r="S156" i="13" a="1"/>
  <c r="S156" i="13" s="1"/>
  <c r="R147" i="13" a="1"/>
  <c r="R147" i="13" s="1"/>
  <c r="S201" i="13" a="1"/>
  <c r="S201" i="13" s="1"/>
  <c r="S152" i="13" a="1"/>
  <c r="S152" i="13" s="1"/>
  <c r="R206" i="13" a="1"/>
  <c r="R206" i="13" s="1"/>
  <c r="R173" i="13" a="1"/>
  <c r="R173" i="13" s="1"/>
  <c r="V235" i="13" a="1"/>
  <c r="V235" i="13" s="1"/>
  <c r="V186" i="13" a="1"/>
  <c r="V186" i="13" s="1"/>
  <c r="U131" i="13" a="1"/>
  <c r="U131" i="13" s="1"/>
  <c r="U135" i="13" a="1"/>
  <c r="U135" i="13" s="1"/>
  <c r="R198" i="13" a="1"/>
  <c r="R198" i="13" s="1"/>
  <c r="S245" i="13" a="1"/>
  <c r="S245" i="13" s="1"/>
  <c r="V183" i="13" a="1"/>
  <c r="V183" i="13" s="1"/>
  <c r="R227" i="13" a="1"/>
  <c r="R227" i="13" s="1"/>
  <c r="V121" i="13" a="1"/>
  <c r="V121" i="13" s="1"/>
  <c r="S142" i="13" a="1"/>
  <c r="S142" i="13" s="1"/>
  <c r="V191" i="13" a="1"/>
  <c r="V191" i="13" s="1"/>
  <c r="T245" i="13" a="1"/>
  <c r="T245" i="13" s="1"/>
  <c r="U190" i="13" a="1"/>
  <c r="U190" i="13" s="1"/>
  <c r="R239" i="13" a="1"/>
  <c r="R239" i="13" s="1"/>
  <c r="U185" i="13" a="1"/>
  <c r="U185" i="13" s="1"/>
  <c r="S239" i="13" a="1"/>
  <c r="S239" i="13" s="1"/>
  <c r="U172" i="13" a="1"/>
  <c r="U172" i="13" s="1"/>
  <c r="S226" i="13" a="1"/>
  <c r="S226" i="13" s="1"/>
  <c r="U200" i="13" a="1"/>
  <c r="U200" i="13" s="1"/>
  <c r="T226" i="13" a="1"/>
  <c r="T226" i="13" s="1"/>
  <c r="R177" i="13" a="1"/>
  <c r="R177" i="13" s="1"/>
  <c r="R118" i="13" a="1"/>
  <c r="R118" i="13" s="1"/>
  <c r="U125" i="13" a="1"/>
  <c r="U125" i="13" s="1"/>
  <c r="T189" i="13" a="1"/>
  <c r="T189" i="13" s="1"/>
  <c r="U188" i="13" a="1"/>
  <c r="U188" i="13" s="1"/>
  <c r="V116" i="13" a="1"/>
  <c r="V116" i="13" s="1"/>
  <c r="R165" i="13" a="1"/>
  <c r="R165" i="13" s="1"/>
  <c r="S235" i="13" a="1"/>
  <c r="S235" i="13" s="1"/>
  <c r="V147" i="13" a="1"/>
  <c r="V147" i="13" s="1"/>
  <c r="V118" i="13" a="1"/>
  <c r="V118" i="13" s="1"/>
  <c r="V155" i="13" a="1"/>
  <c r="V155" i="13" s="1"/>
  <c r="S120" i="13" a="1"/>
  <c r="S120" i="13" s="1"/>
  <c r="S123" i="13" a="1"/>
  <c r="S123" i="13" s="1"/>
  <c r="S131" i="13" a="1"/>
  <c r="S131" i="13" s="1"/>
  <c r="V236" i="13" a="1"/>
  <c r="V236" i="13" s="1"/>
  <c r="R143" i="13" a="1"/>
  <c r="R143" i="13" s="1"/>
  <c r="V244" i="13" a="1"/>
  <c r="V244" i="13" s="1"/>
  <c r="V163" i="13" a="1"/>
  <c r="V163" i="13" s="1"/>
  <c r="T149" i="13" a="1"/>
  <c r="T149" i="13" s="1"/>
  <c r="S203" i="13" a="1"/>
  <c r="S203" i="13" s="1"/>
  <c r="U154" i="13" a="1"/>
  <c r="U154" i="13" s="1"/>
  <c r="V210" i="13" a="1"/>
  <c r="V210" i="13" s="1"/>
  <c r="T175" i="13" a="1"/>
  <c r="T175" i="13" s="1"/>
  <c r="S238" i="13" a="1"/>
  <c r="S238" i="13" s="1"/>
  <c r="V188" i="13" a="1"/>
  <c r="V188" i="13" s="1"/>
  <c r="S134" i="13" a="1"/>
  <c r="S134" i="13" s="1"/>
  <c r="T138" i="13" a="1"/>
  <c r="T138" i="13" s="1"/>
  <c r="T200" i="13" a="1"/>
  <c r="T200" i="13" s="1"/>
  <c r="V145" i="13" a="1"/>
  <c r="V145" i="13" s="1"/>
  <c r="T186" i="13" a="1"/>
  <c r="T186" i="13" s="1"/>
  <c r="U229" i="13" a="1"/>
  <c r="U229" i="13" s="1"/>
  <c r="R123" i="13" a="1"/>
  <c r="R123" i="13" s="1"/>
  <c r="R146" i="13" a="1"/>
  <c r="R146" i="13" s="1"/>
  <c r="T194" i="13" a="1"/>
  <c r="T194" i="13" s="1"/>
  <c r="T147" i="13" a="1"/>
  <c r="T147" i="13" s="1"/>
  <c r="R201" i="13" a="1"/>
  <c r="R201" i="13" s="1"/>
  <c r="U241" i="13" a="1"/>
  <c r="U241" i="13" s="1"/>
  <c r="S188" i="13" a="1"/>
  <c r="S188" i="13" s="1"/>
  <c r="V241" i="13" a="1"/>
  <c r="V241" i="13" s="1"/>
  <c r="T180" i="13" a="1"/>
  <c r="T180" i="13" s="1"/>
  <c r="U227" i="13" a="1"/>
  <c r="U227" i="13" s="1"/>
  <c r="V192" i="13" a="1"/>
  <c r="V192" i="13" s="1"/>
  <c r="R110" i="13" a="1"/>
  <c r="R110" i="13" s="1"/>
  <c r="S125" i="13" a="1"/>
  <c r="S125" i="13" s="1"/>
  <c r="V218" i="13" a="1"/>
  <c r="V218" i="13" s="1"/>
  <c r="U244" i="13" a="1"/>
  <c r="U244" i="13" s="1"/>
  <c r="V215" i="13" a="1"/>
  <c r="V215" i="13" s="1"/>
  <c r="R187" i="13" a="1"/>
  <c r="R187" i="13" s="1"/>
  <c r="S158" i="13" a="1"/>
  <c r="S158" i="13" s="1"/>
  <c r="U236" i="13" a="1"/>
  <c r="U236" i="13" s="1"/>
  <c r="V207" i="13" a="1"/>
  <c r="V207" i="13" s="1"/>
  <c r="R179" i="13" a="1"/>
  <c r="R179" i="13" s="1"/>
  <c r="S150" i="13" a="1"/>
  <c r="S150" i="13" s="1"/>
  <c r="S227" i="13" a="1"/>
  <c r="S227" i="13" s="1"/>
  <c r="T198" i="13" a="1"/>
  <c r="T198" i="13" s="1"/>
  <c r="U169" i="13" a="1"/>
  <c r="U169" i="13" s="1"/>
  <c r="S240" i="13" a="1"/>
  <c r="S240" i="13" s="1"/>
  <c r="T211" i="13" a="1"/>
  <c r="T211" i="13" s="1"/>
  <c r="U182" i="13" a="1"/>
  <c r="U182" i="13" s="1"/>
  <c r="V153" i="13" a="1"/>
  <c r="V153" i="13" s="1"/>
  <c r="R135" i="13" a="1"/>
  <c r="R135" i="13" s="1"/>
  <c r="U120" i="13" a="1"/>
  <c r="U120" i="13" s="1"/>
  <c r="S106" i="13" a="1"/>
  <c r="S106" i="13" s="1"/>
  <c r="S219" i="13" a="1"/>
  <c r="S219" i="13" s="1"/>
  <c r="T190" i="13" a="1"/>
  <c r="T190" i="13" s="1"/>
  <c r="U161" i="13" a="1"/>
  <c r="U161" i="13" s="1"/>
  <c r="T229" i="13" a="1"/>
  <c r="T229" i="13" s="1"/>
  <c r="R178" i="13" a="1"/>
  <c r="R178" i="13" s="1"/>
  <c r="R137" i="13" a="1"/>
  <c r="R137" i="13" s="1"/>
  <c r="V150" i="13" a="1"/>
  <c r="V150" i="13" s="1"/>
  <c r="R216" i="13" a="1"/>
  <c r="R216" i="13" s="1"/>
  <c r="V159" i="13" a="1"/>
  <c r="V159" i="13" s="1"/>
  <c r="V226" i="13" a="1"/>
  <c r="V226" i="13" s="1"/>
  <c r="V168" i="13" a="1"/>
  <c r="V168" i="13" s="1"/>
  <c r="T208" i="13" a="1"/>
  <c r="T208" i="13" s="1"/>
  <c r="V158" i="13" a="1"/>
  <c r="V158" i="13" s="1"/>
  <c r="T230" i="13" a="1"/>
  <c r="T230" i="13" s="1"/>
  <c r="S174" i="13" a="1"/>
  <c r="S174" i="13" s="1"/>
  <c r="S233" i="13" a="1"/>
  <c r="S233" i="13" s="1"/>
  <c r="V140" i="13" a="1"/>
  <c r="V140" i="13" s="1"/>
  <c r="R241" i="13" a="1"/>
  <c r="R241" i="13" s="1"/>
  <c r="R160" i="13" a="1"/>
  <c r="R160" i="13" s="1"/>
  <c r="R122" i="13" a="1"/>
  <c r="R122" i="13" s="1"/>
  <c r="R175" i="13" a="1"/>
  <c r="R175" i="13" s="1"/>
  <c r="V114" i="13" a="1"/>
  <c r="V114" i="13" s="1"/>
  <c r="V220" i="13" a="1"/>
  <c r="V220" i="13" s="1"/>
  <c r="T117" i="13" a="1"/>
  <c r="T117" i="13" s="1"/>
  <c r="T174" i="13" a="1"/>
  <c r="T174" i="13" s="1"/>
  <c r="U197" i="13" a="1"/>
  <c r="U197" i="13" s="1"/>
  <c r="V196" i="13" a="1"/>
  <c r="V196" i="13" s="1"/>
  <c r="T134" i="13" a="1"/>
  <c r="T134" i="13" s="1"/>
  <c r="S216" i="13" a="1"/>
  <c r="S216" i="13" s="1"/>
  <c r="V172" i="13" a="1"/>
  <c r="V172" i="13" s="1"/>
  <c r="T105" i="13" a="1"/>
  <c r="T105" i="13" s="1"/>
  <c r="V119" i="13" a="1"/>
  <c r="V119" i="13" s="1"/>
  <c r="V122" i="13" a="1"/>
  <c r="V122" i="13" s="1"/>
  <c r="R203" i="13" a="1"/>
  <c r="R203" i="13" s="1"/>
  <c r="T133" i="13" a="1"/>
  <c r="T133" i="13" s="1"/>
  <c r="R130" i="13" a="1"/>
  <c r="R130" i="13" s="1"/>
  <c r="T242" i="13" a="1"/>
  <c r="T242" i="13" s="1"/>
  <c r="U155" i="13" a="1"/>
  <c r="U155" i="13" s="1"/>
  <c r="S205" i="13" a="1"/>
  <c r="S205" i="13" s="1"/>
  <c r="T176" i="13" a="1"/>
  <c r="T176" i="13" s="1"/>
  <c r="U224" i="13" a="1"/>
  <c r="U224" i="13" s="1"/>
  <c r="S151" i="13" a="1"/>
  <c r="S151" i="13" s="1"/>
  <c r="T119" i="13" a="1"/>
  <c r="T119" i="13" s="1"/>
  <c r="V217" i="13" a="1"/>
  <c r="V217" i="13" s="1"/>
  <c r="T118" i="13" a="1"/>
  <c r="T118" i="13" s="1"/>
  <c r="T192" i="13" a="1"/>
  <c r="T192" i="13" s="1"/>
  <c r="V237" i="13" a="1"/>
  <c r="V237" i="13" s="1"/>
  <c r="R242" i="13" a="1"/>
  <c r="R242" i="13" s="1"/>
  <c r="S213" i="13" a="1"/>
  <c r="S213" i="13" s="1"/>
  <c r="T184" i="13" a="1"/>
  <c r="T184" i="13" s="1"/>
  <c r="R234" i="13" a="1"/>
  <c r="R234" i="13" s="1"/>
  <c r="U147" i="13" a="1"/>
  <c r="U147" i="13" s="1"/>
  <c r="V195" i="13" a="1"/>
  <c r="V195" i="13" s="1"/>
  <c r="R167" i="13" a="1"/>
  <c r="R167" i="13" s="1"/>
  <c r="U237" i="13" a="1"/>
  <c r="U237" i="13" s="1"/>
  <c r="V208" i="13" a="1"/>
  <c r="V208" i="13" s="1"/>
  <c r="R180" i="13" a="1"/>
  <c r="R180" i="13" s="1"/>
  <c r="V133" i="13" a="1"/>
  <c r="V133" i="13" s="1"/>
  <c r="R105" i="13" a="1"/>
  <c r="R105" i="13" s="1"/>
  <c r="V146" i="13" a="1"/>
  <c r="V146" i="13" s="1"/>
  <c r="T154" i="13" a="1"/>
  <c r="T154" i="13" s="1"/>
  <c r="R124" i="13" a="1"/>
  <c r="R124" i="13" s="1"/>
  <c r="S122" i="13" a="1"/>
  <c r="S122" i="13" s="1"/>
  <c r="U240" i="13" a="1"/>
  <c r="U240" i="13" s="1"/>
  <c r="V211" i="13" a="1"/>
  <c r="V211" i="13" s="1"/>
  <c r="R183" i="13" a="1"/>
  <c r="R183" i="13" s="1"/>
  <c r="S154" i="13" a="1"/>
  <c r="S154" i="13" s="1"/>
  <c r="T231" i="13" a="1"/>
  <c r="T231" i="13" s="1"/>
  <c r="U202" i="13" a="1"/>
  <c r="U202" i="13" s="1"/>
  <c r="V173" i="13" a="1"/>
  <c r="V173" i="13" s="1"/>
  <c r="R145" i="13" a="1"/>
  <c r="R145" i="13" s="1"/>
  <c r="R222" i="13" a="1"/>
  <c r="R222" i="13" s="1"/>
  <c r="S193" i="13" a="1"/>
  <c r="S193" i="13" s="1"/>
  <c r="T164" i="13" a="1"/>
  <c r="T164" i="13" s="1"/>
  <c r="R235" i="13" a="1"/>
  <c r="R235" i="13" s="1"/>
  <c r="S206" i="13" a="1"/>
  <c r="S206" i="13" s="1"/>
  <c r="T177" i="13" a="1"/>
  <c r="T177" i="13" s="1"/>
  <c r="U148" i="13" a="1"/>
  <c r="U148" i="13" s="1"/>
  <c r="U132" i="13" a="1"/>
  <c r="U132" i="13" s="1"/>
  <c r="S118" i="13" a="1"/>
  <c r="S118" i="13" s="1"/>
  <c r="R244" i="13" a="1"/>
  <c r="R244" i="13" s="1"/>
  <c r="S215" i="13" a="1"/>
  <c r="S215" i="13" s="1"/>
  <c r="U179" i="13" a="1"/>
  <c r="U179" i="13" s="1"/>
  <c r="T235" i="13" a="1"/>
  <c r="T235" i="13" s="1"/>
  <c r="U206" i="13" a="1"/>
  <c r="U206" i="13" s="1"/>
  <c r="V177" i="13" a="1"/>
  <c r="V177" i="13" s="1"/>
  <c r="R149" i="13" a="1"/>
  <c r="R149" i="13" s="1"/>
  <c r="T227" i="13" a="1"/>
  <c r="T227" i="13" s="1"/>
  <c r="U198" i="13" a="1"/>
  <c r="U198" i="13" s="1"/>
  <c r="V169" i="13" a="1"/>
  <c r="V169" i="13" s="1"/>
  <c r="U245" i="13" a="1"/>
  <c r="U245" i="13" s="1"/>
  <c r="V216" i="13" a="1"/>
  <c r="V216" i="13" s="1"/>
  <c r="R188" i="13" a="1"/>
  <c r="R188" i="13" s="1"/>
  <c r="S159" i="13" a="1"/>
  <c r="S159" i="13" s="1"/>
  <c r="R231" i="13" a="1"/>
  <c r="R231" i="13" s="1"/>
  <c r="S202" i="13" a="1"/>
  <c r="S202" i="13" s="1"/>
  <c r="T173" i="13" a="1"/>
  <c r="T173" i="13" s="1"/>
  <c r="U144" i="13" a="1"/>
  <c r="U144" i="13" s="1"/>
  <c r="S130" i="13" a="1"/>
  <c r="S130" i="13" s="1"/>
  <c r="V115" i="13" a="1"/>
  <c r="V115" i="13" s="1"/>
  <c r="V238" i="13" a="1"/>
  <c r="V238" i="13" s="1"/>
  <c r="R210" i="13" a="1"/>
  <c r="R210" i="13" s="1"/>
  <c r="S181" i="13" a="1"/>
  <c r="S181" i="13" s="1"/>
  <c r="T152" i="13" a="1"/>
  <c r="T152" i="13" s="1"/>
  <c r="U211" i="13" a="1"/>
  <c r="U211" i="13" s="1"/>
  <c r="R169" i="13" a="1"/>
  <c r="R169" i="13" s="1"/>
  <c r="T126" i="13" a="1"/>
  <c r="T126" i="13" s="1"/>
  <c r="U242" i="13" a="1"/>
  <c r="U242" i="13" s="1"/>
  <c r="S191" i="13" a="1"/>
  <c r="S191" i="13" s="1"/>
  <c r="U127" i="13" a="1"/>
  <c r="U127" i="13" s="1"/>
  <c r="R202" i="13" a="1"/>
  <c r="R202" i="13" s="1"/>
  <c r="S242" i="13" a="1"/>
  <c r="S242" i="13" s="1"/>
  <c r="U192" i="13" a="1"/>
  <c r="U192" i="13" s="1"/>
  <c r="U145" i="13" a="1"/>
  <c r="U145" i="13" s="1"/>
  <c r="U205" i="13" a="1"/>
  <c r="U205" i="13" s="1"/>
  <c r="V162" i="13" a="1"/>
  <c r="V162" i="13" s="1"/>
  <c r="T206" i="13" a="1"/>
  <c r="T206" i="13" s="1"/>
  <c r="T116" i="13" a="1"/>
  <c r="T116" i="13" s="1"/>
  <c r="V213" i="13" a="1"/>
  <c r="V213" i="13" s="1"/>
  <c r="V138" i="13" a="1"/>
  <c r="V138" i="13" s="1"/>
  <c r="R240" i="13" a="1"/>
  <c r="R240" i="13" s="1"/>
  <c r="S148" i="13" a="1"/>
  <c r="S148" i="13" s="1"/>
  <c r="R109" i="13" a="1"/>
  <c r="R109" i="13" s="1"/>
  <c r="V189" i="13" a="1"/>
  <c r="V189" i="13" s="1"/>
  <c r="S228" i="13" a="1"/>
  <c r="S228" i="13" s="1"/>
  <c r="S138" i="13" a="1"/>
  <c r="S138" i="13" s="1"/>
  <c r="S140" i="13" a="1"/>
  <c r="S140" i="13" s="1"/>
  <c r="S166" i="13" a="1"/>
  <c r="S166" i="13" s="1"/>
  <c r="T124" i="13" a="1"/>
  <c r="T124" i="13" s="1"/>
  <c r="U119" i="13" a="1"/>
  <c r="U119" i="13" s="1"/>
  <c r="V110" i="13" a="1"/>
  <c r="V110" i="13" s="1"/>
  <c r="T139" i="13" a="1"/>
  <c r="T139" i="13" s="1"/>
  <c r="R181" i="13" a="1"/>
  <c r="R181" i="13" s="1"/>
  <c r="U150" i="13" a="1"/>
  <c r="U150" i="13" s="1"/>
  <c r="U128" i="13" a="1"/>
  <c r="U128" i="13" s="1"/>
  <c r="T191" i="13" a="1"/>
  <c r="T191" i="13" s="1"/>
  <c r="T153" i="13" a="1"/>
  <c r="T153" i="13" s="1"/>
  <c r="V112" i="13" a="1"/>
  <c r="V112" i="13" s="1"/>
  <c r="U130" i="13" a="1"/>
  <c r="U130" i="13" s="1"/>
  <c r="U109" i="13" a="1"/>
  <c r="U109" i="13" s="1"/>
  <c r="V137" i="13" a="1"/>
  <c r="V137" i="13" s="1"/>
  <c r="R230" i="13" a="1"/>
  <c r="R230" i="13" s="1"/>
  <c r="V232" i="13" a="1"/>
  <c r="V232" i="13" s="1"/>
  <c r="R204" i="13" a="1"/>
  <c r="R204" i="13" s="1"/>
  <c r="S175" i="13" a="1"/>
  <c r="S175" i="13" s="1"/>
  <c r="T146" i="13" a="1"/>
  <c r="T146" i="13" s="1"/>
  <c r="V224" i="13" a="1"/>
  <c r="V224" i="13" s="1"/>
  <c r="R196" i="13" a="1"/>
  <c r="R196" i="13" s="1"/>
  <c r="S167" i="13" a="1"/>
  <c r="S167" i="13" s="1"/>
  <c r="S244" i="13" a="1"/>
  <c r="S244" i="13" s="1"/>
  <c r="T215" i="13" a="1"/>
  <c r="T215" i="13" s="1"/>
  <c r="U186" i="13" a="1"/>
  <c r="U186" i="13" s="1"/>
  <c r="V157" i="13" a="1"/>
  <c r="V157" i="13" s="1"/>
  <c r="T228" i="13" a="1"/>
  <c r="T228" i="13" s="1"/>
  <c r="U199" i="13" a="1"/>
  <c r="U199" i="13" s="1"/>
  <c r="V170" i="13" a="1"/>
  <c r="V170" i="13" s="1"/>
  <c r="T143" i="13" a="1"/>
  <c r="T143" i="13" s="1"/>
  <c r="R129" i="13" a="1"/>
  <c r="R129" i="13" s="1"/>
  <c r="U114" i="13" a="1"/>
  <c r="U114" i="13" s="1"/>
  <c r="S236" i="13" a="1"/>
  <c r="S236" i="13" s="1"/>
  <c r="T207" i="13" a="1"/>
  <c r="T207" i="13" s="1"/>
  <c r="U178" i="13" a="1"/>
  <c r="U178" i="13" s="1"/>
  <c r="V149" i="13" a="1"/>
  <c r="V149" i="13" s="1"/>
  <c r="T158" i="13" a="1"/>
  <c r="T158" i="13" s="1"/>
  <c r="S139" i="13" a="1"/>
  <c r="S139" i="13" s="1"/>
  <c r="T170" i="13" a="1"/>
  <c r="T170" i="13" s="1"/>
  <c r="T142" i="13" a="1"/>
  <c r="T142" i="13" s="1"/>
  <c r="T114" i="13" a="1"/>
  <c r="T114" i="13" s="1"/>
  <c r="U171" i="13" a="1"/>
  <c r="U171" i="13" s="1"/>
  <c r="V107" i="13" a="1"/>
  <c r="V107" i="13" s="1"/>
  <c r="T179" i="13" a="1"/>
  <c r="T179" i="13" s="1"/>
  <c r="R154" i="13" a="1"/>
  <c r="R154" i="13" s="1"/>
  <c r="U225" i="13" a="1"/>
  <c r="U225" i="13" s="1"/>
  <c r="S161" i="13" a="1"/>
  <c r="S161" i="13" s="1"/>
  <c r="T217" i="13" a="1"/>
  <c r="T217" i="13" s="1"/>
  <c r="T195" i="13" a="1"/>
  <c r="T195" i="13" s="1"/>
  <c r="R245" i="13" a="1"/>
  <c r="R245" i="13" s="1"/>
  <c r="S211" i="13" a="1"/>
  <c r="S211" i="13" s="1"/>
  <c r="V106" i="13" a="1"/>
  <c r="V106" i="13" s="1"/>
  <c r="T141" i="13" a="1"/>
  <c r="T141" i="13" s="1"/>
  <c r="U204" i="13" a="1"/>
  <c r="U204" i="13" s="1"/>
  <c r="R155" i="13" a="1"/>
  <c r="R155" i="13" s="1"/>
  <c r="R193" i="13" a="1"/>
  <c r="R193" i="13" s="1"/>
  <c r="U233" i="13" a="1"/>
  <c r="U233" i="13" s="1"/>
  <c r="T125" i="13" a="1"/>
  <c r="T125" i="13" s="1"/>
  <c r="R159" i="13" a="1"/>
  <c r="R159" i="13" s="1"/>
  <c r="U203" i="13" a="1"/>
  <c r="U203" i="13" s="1"/>
  <c r="U152" i="13" a="1"/>
  <c r="U152" i="13" s="1"/>
  <c r="R205" i="13" a="1"/>
  <c r="R205" i="13" s="1"/>
  <c r="V152" i="13" a="1"/>
  <c r="V152" i="13" s="1"/>
  <c r="T193" i="13" a="1"/>
  <c r="T193" i="13" s="1"/>
  <c r="V245" i="13" a="1"/>
  <c r="V245" i="13" s="1"/>
  <c r="S192" i="13" a="1"/>
  <c r="S192" i="13" s="1"/>
  <c r="R238" i="13" a="1"/>
  <c r="R238" i="13" s="1"/>
  <c r="S177" i="13" a="1"/>
  <c r="S177" i="13" s="1"/>
  <c r="U218" i="13" a="1"/>
  <c r="U218" i="13" s="1"/>
  <c r="V199" i="13" a="1"/>
  <c r="V199" i="13" s="1"/>
  <c r="V184" i="13" a="1"/>
  <c r="V184" i="13" s="1"/>
  <c r="T112" i="13" a="1"/>
  <c r="T112" i="13" s="1"/>
  <c r="V135" i="13" a="1"/>
  <c r="V135" i="13" s="1"/>
  <c r="V105" i="13" a="1"/>
  <c r="V105" i="13" s="1"/>
  <c r="T178" i="13" a="1"/>
  <c r="T178" i="13" s="1"/>
  <c r="T145" i="13" a="1"/>
  <c r="T145" i="13" s="1"/>
  <c r="R219" i="13" a="1"/>
  <c r="R219" i="13" s="1"/>
  <c r="S144" i="13" a="1"/>
  <c r="S144" i="13" s="1"/>
  <c r="S105" i="13" a="1"/>
  <c r="S105" i="13" s="1"/>
  <c r="S107" i="13" a="1"/>
  <c r="S107" i="13" s="1"/>
  <c r="R182" i="13" a="1"/>
  <c r="R182" i="13" s="1"/>
  <c r="R148" i="13" a="1"/>
  <c r="R148" i="13" s="1"/>
  <c r="R152" i="13" a="1"/>
  <c r="R152" i="13" s="1"/>
  <c r="U121" i="13" a="1"/>
  <c r="U121" i="13" s="1"/>
  <c r="S179" i="13" a="1"/>
  <c r="S179" i="13" s="1"/>
  <c r="S109" i="13" a="1"/>
  <c r="S109" i="13" s="1"/>
  <c r="T183" i="13" a="1"/>
  <c r="T183" i="13" s="1"/>
  <c r="S165" i="13" a="1"/>
  <c r="S165" i="13" s="1"/>
  <c r="R228" i="13" a="1"/>
  <c r="R228" i="13" s="1"/>
  <c r="U163" i="13" a="1"/>
  <c r="U163" i="13" s="1"/>
  <c r="V219" i="13" a="1"/>
  <c r="V219" i="13" s="1"/>
  <c r="V197" i="13" a="1"/>
  <c r="V197" i="13" s="1"/>
  <c r="V142" i="13" a="1"/>
  <c r="V142" i="13" s="1"/>
  <c r="U213" i="13" a="1"/>
  <c r="U213" i="13" s="1"/>
  <c r="T109" i="13" a="1"/>
  <c r="T109" i="13" s="1"/>
  <c r="T144" i="13" a="1"/>
  <c r="T144" i="13" s="1"/>
  <c r="R207" i="13" a="1"/>
  <c r="R207" i="13" s="1"/>
  <c r="U157" i="13" a="1"/>
  <c r="U157" i="13" s="1"/>
  <c r="U195" i="13" a="1"/>
  <c r="U195" i="13" s="1"/>
  <c r="T241" i="13" a="1"/>
  <c r="T241" i="13" s="1"/>
  <c r="U126" i="13" a="1"/>
  <c r="U126" i="13" s="1"/>
  <c r="T160" i="13" a="1"/>
  <c r="T160" i="13" s="1"/>
  <c r="R214" i="13" a="1"/>
  <c r="R214" i="13" s="1"/>
  <c r="S155" i="13" a="1"/>
  <c r="S155" i="13" s="1"/>
  <c r="U207" i="13" a="1"/>
  <c r="U207" i="13" s="1"/>
  <c r="T155" i="13" a="1"/>
  <c r="T155" i="13" s="1"/>
  <c r="R200" i="13" a="1"/>
  <c r="R200" i="13" s="1"/>
  <c r="U142" i="13" a="1"/>
  <c r="U142" i="13" s="1"/>
  <c r="V194" i="13" a="1"/>
  <c r="V194" i="13" s="1"/>
  <c r="U238" i="13" a="1"/>
  <c r="U238" i="13" s="1"/>
  <c r="T162" i="13" a="1"/>
  <c r="T162" i="13" s="1"/>
  <c r="U153" i="13" a="1"/>
  <c r="U153" i="13" s="1"/>
  <c r="R185" i="13" a="1"/>
  <c r="R185" i="13" s="1"/>
  <c r="T234" i="13" a="1"/>
  <c r="T234" i="13" s="1"/>
  <c r="U230" i="13" a="1"/>
  <c r="U230" i="13" s="1"/>
  <c r="U116" i="13" a="1"/>
  <c r="U116" i="13" s="1"/>
  <c r="U158" i="13" a="1"/>
  <c r="U158" i="13" s="1"/>
  <c r="T129" i="13" a="1"/>
  <c r="T129" i="13" s="1"/>
  <c r="R226" i="13" a="1"/>
  <c r="R226" i="13" s="1"/>
  <c r="T196" i="13" a="1"/>
  <c r="T196" i="13" s="1"/>
  <c r="S132" i="13" a="1"/>
  <c r="S132" i="13" s="1"/>
  <c r="T135" i="13" a="1"/>
  <c r="T135" i="13" s="1"/>
  <c r="S170" i="13" a="1"/>
  <c r="S170" i="13" s="1"/>
  <c r="T182" i="13" a="1"/>
  <c r="T182" i="13" s="1"/>
  <c r="R131" i="13" a="1"/>
  <c r="R131" i="13" s="1"/>
  <c r="S207" i="13" a="1"/>
  <c r="S207" i="13" s="1"/>
  <c r="V164" i="13" a="1"/>
  <c r="V164" i="13" s="1"/>
  <c r="T150" i="13" a="1"/>
  <c r="T150" i="13" s="1"/>
  <c r="U139" i="13" a="1"/>
  <c r="U139" i="13" s="1"/>
  <c r="T108" i="13" a="1"/>
  <c r="T108" i="13" s="1"/>
  <c r="S195" i="13" a="1"/>
  <c r="S195" i="13" s="1"/>
  <c r="R132" i="13" a="1"/>
  <c r="R132" i="13" s="1"/>
  <c r="S117" i="13" a="1"/>
  <c r="S117" i="13" s="1"/>
  <c r="V181" i="13" a="1"/>
  <c r="V181" i="13" s="1"/>
  <c r="T216" i="13" a="1"/>
  <c r="T216" i="13" s="1"/>
  <c r="R190" i="13" a="1"/>
  <c r="R190" i="13" s="1"/>
  <c r="V154" i="13" a="1"/>
  <c r="V154" i="13" s="1"/>
  <c r="U107" i="13" a="1"/>
  <c r="U107" i="13" s="1"/>
  <c r="U159" i="13" a="1"/>
  <c r="U159" i="13" s="1"/>
  <c r="T123" i="13" a="1"/>
  <c r="T123" i="13" s="1"/>
  <c r="S183" i="13" a="1"/>
  <c r="S183" i="13" s="1"/>
  <c r="U110" i="13" a="1"/>
  <c r="U110" i="13" s="1"/>
  <c r="R191" i="13" a="1"/>
  <c r="R191" i="13" s="1"/>
  <c r="U167" i="13" a="1"/>
  <c r="U167" i="13" s="1"/>
  <c r="U232" i="13" a="1"/>
  <c r="U232" i="13" s="1"/>
  <c r="V165" i="13" a="1"/>
  <c r="V165" i="13" s="1"/>
  <c r="U228" i="13" a="1"/>
  <c r="U228" i="13" s="1"/>
  <c r="S200" i="13" a="1"/>
  <c r="S200" i="13" s="1"/>
  <c r="S153" i="13" a="1"/>
  <c r="S153" i="13" s="1"/>
  <c r="S218" i="13" a="1"/>
  <c r="S218" i="13" s="1"/>
  <c r="R112" i="13" a="1"/>
  <c r="R112" i="13" s="1"/>
  <c r="U146" i="13" a="1"/>
  <c r="U146" i="13" s="1"/>
  <c r="T209" i="13" a="1"/>
  <c r="T209" i="13" s="1"/>
  <c r="S160" i="13" a="1"/>
  <c r="S160" i="13" s="1"/>
  <c r="S198" i="13" a="1"/>
  <c r="S198" i="13" s="1"/>
  <c r="T107" i="13" a="1"/>
  <c r="T107" i="13" s="1"/>
  <c r="V127" i="13" a="1"/>
  <c r="V127" i="13" s="1"/>
  <c r="R163" i="13" a="1"/>
  <c r="R163" i="13" s="1"/>
  <c r="U216" i="13" a="1"/>
  <c r="U216" i="13" s="1"/>
  <c r="V161" i="13" a="1"/>
  <c r="V161" i="13" s="1"/>
  <c r="S210" i="13" a="1"/>
  <c r="S210" i="13" s="1"/>
  <c r="V156" i="13" a="1"/>
  <c r="V156" i="13" s="1"/>
  <c r="T210" i="13" a="1"/>
  <c r="T210" i="13" s="1"/>
  <c r="V143" i="13" a="1"/>
  <c r="V143" i="13" s="1"/>
  <c r="T197" i="13" a="1"/>
  <c r="T197" i="13" s="1"/>
  <c r="R211" i="13" a="1"/>
  <c r="R211" i="13" s="1"/>
  <c r="S169" i="13" a="1"/>
  <c r="S169" i="13" s="1"/>
  <c r="U115" i="13" a="1"/>
  <c r="U115" i="13" s="1"/>
  <c r="T121" i="13" a="1"/>
  <c r="T121" i="13" s="1"/>
  <c r="R127" i="13" a="1"/>
  <c r="R127" i="13" s="1"/>
  <c r="V176" i="13" a="1"/>
  <c r="V176" i="13" s="1"/>
  <c r="V234" i="13" a="1"/>
  <c r="V234" i="13" s="1"/>
  <c r="T115" i="13" a="1"/>
  <c r="T115" i="13" s="1"/>
  <c r="U137" i="13" a="1"/>
  <c r="U137" i="13" s="1"/>
  <c r="I44" i="2"/>
  <c r="I67" i="3"/>
  <c r="I8" i="2"/>
  <c r="I36" i="3"/>
  <c r="I37" i="3"/>
  <c r="I13" i="2"/>
  <c r="I16" i="2" s="1"/>
  <c r="C68" i="3"/>
  <c r="C37" i="3"/>
  <c r="N45" i="1" l="1"/>
  <c r="I15" i="2"/>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<sst xmlns="http://schemas.openxmlformats.org/spreadsheetml/2006/main" count="1231" uniqueCount="660">
  <si>
    <t>（様式第１－３号）</t>
    <rPh sb="1" eb="3">
      <t>ヨウシキ</t>
    </rPh>
    <phoneticPr fontId="4"/>
  </si>
  <si>
    <t>【活動組織から市町村に提出するもの】</t>
    <phoneticPr fontId="4"/>
  </si>
  <si>
    <t>農林水産省様式</t>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</si>
  <si>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</si>
  <si>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</si>
  <si>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</si>
  <si>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</si>
  <si>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</si>
  <si>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</si>
  <si>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</si>
  <si>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</si>
  <si>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t>
    <phoneticPr fontId="4"/>
  </si>
  <si>
    <t>Ⅱ． １号事業（多面的機能支払）</t>
    <phoneticPr fontId="4"/>
  </si>
  <si>
    <t>別紙１</t>
    <rPh sb="0" eb="2">
      <t>ベッシ</t>
    </rPh>
    <phoneticPr fontId="4"/>
  </si>
  <si>
    <t>□</t>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</si>
  <si>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</si>
  <si>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</si>
  <si>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</si>
  <si>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</si>
  <si>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</si>
  <si>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</si>
  <si>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</si>
  <si>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</si>
  <si>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</si>
  <si>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</si>
  <si>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</si>
  <si>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</si>
  <si>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</si>
  <si>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</si>
  <si>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</si>
  <si>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7年度</t>
    <rPh sb="1" eb="3">
      <t>ネンド</t>
    </rPh>
    <phoneticPr fontId="4"/>
  </si>
  <si>
    <t>12年度</t>
    <rPh sb="2" eb="4">
      <t>ネンド</t>
    </rPh>
    <phoneticPr fontId="4"/>
  </si>
  <si>
    <t>○年度</t>
    <rPh sb="1" eb="3">
      <t>ネンド</t>
    </rPh>
    <phoneticPr fontId="4"/>
  </si>
  <si>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</si>
  <si>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</si>
  <si>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</si>
  <si>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</si>
  <si>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</si>
  <si>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</si>
  <si>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</si>
  <si>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うち解消する遊休
農地面積</t>
    <rPh sb="2" eb="4">
      <t>カイショウ</t>
    </rPh>
    <rPh sb="6" eb="8">
      <t>ユウキュウ</t>
    </rPh>
    <rPh sb="9" eb="11">
      <t>ノウチ</t>
    </rPh>
    <rPh sb="11" eb="13">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</si>
  <si>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</si>
  <si>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</si>
  <si>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</si>
  <si>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</si>
  <si>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</si>
  <si>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</si>
  <si>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</si>
  <si>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</si>
  <si>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</si>
  <si>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</si>
  <si>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</si>
  <si>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</si>
  <si>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</si>
  <si>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</si>
  <si>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</si>
  <si>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うち、排水路</t>
    <rPh sb="3" eb="6">
      <t>ハイスイロ</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</si>
  <si>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</si>
  <si>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</si>
  <si>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</si>
  <si>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</si>
  <si>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</si>
  <si>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</si>
  <si>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</si>
  <si>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</si>
  <si>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</si>
  <si>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</si>
  <si>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</si>
  <si>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</si>
  <si>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</si>
  <si>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</si>
  <si>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t>１．交付金額 　</t>
    </r>
    <r>
      <rPr>
        <sz val="10"/>
        <rFont val="HG丸ｺﾞｼｯｸM-PRO"/>
        <family val="3"/>
        <charset val="128"/>
      </rPr>
      <t xml:space="preserve"> </t>
    </r>
    <rPh sb="2" eb="4">
      <t>コウフ</t>
    </rPh>
    <rPh sb="4" eb="6">
      <t>キンガク</t>
    </rPh>
    <phoneticPr fontId="4"/>
  </si>
  <si>
    <t>※複数の交付単価がある場合には、行を追加してください。
※加算措置は除きます。</t>
    <rPh sb="29" eb="31">
      <t>カサン</t>
    </rPh>
    <rPh sb="31" eb="33">
      <t>ソチ</t>
    </rPh>
    <rPh sb="34" eb="35">
      <t>ノゾ</t>
    </rPh>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</si>
  <si>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</si>
  <si>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</si>
  <si>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</si>
  <si>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</si>
  <si>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</si>
  <si>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</si>
  <si>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</si>
  <si>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</si>
  <si>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</si>
  <si>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</si>
  <si>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</si>
  <si>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</si>
  <si>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</si>
  <si>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 xml:space="preserve">（２）資源向上支払（共同）  </t>
    <phoneticPr fontId="4"/>
  </si>
  <si>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4"/>
  </si>
  <si>
    <t>①多面的機能の増進活動に取り組む
②多面的機能の増進活動に取り組まない</t>
    <rPh sb="31" eb="32">
      <t>ク</t>
    </rPh>
    <phoneticPr fontId="4"/>
  </si>
  <si>
    <t>①に該当
（修正なし）</t>
    <rPh sb="6" eb="8">
      <t>シュウセイ</t>
    </rPh>
    <phoneticPr fontId="4"/>
  </si>
  <si>
    <t>②に該当
(単価×5/6)</t>
    <rPh sb="2" eb="4">
      <t>ガイトウ</t>
    </rPh>
    <rPh sb="6" eb="8">
      <t>タンカ</t>
    </rPh>
    <phoneticPr fontId="4"/>
  </si>
  <si>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4"/>
  </si>
  <si>
    <t>加算措置「環境負荷低減の取組に係る支援」のみ実施する場合は〇　</t>
    <rPh sb="0" eb="4">
      <t>カサンソチ</t>
    </rPh>
    <rPh sb="22" eb="24">
      <t>ジッシ</t>
    </rPh>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</si>
  <si>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</si>
  <si>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</si>
  <si>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4"/>
  </si>
  <si>
    <t>直営施工を実施しない場合は○
（単価×5/6）</t>
    <rPh sb="0" eb="4">
      <t>チョクエイセコウ</t>
    </rPh>
    <rPh sb="5" eb="7">
      <t>ジッシ</t>
    </rPh>
    <rPh sb="10" eb="12">
      <t>バアイ</t>
    </rPh>
    <rPh sb="16" eb="18">
      <t>タンカ</t>
    </rPh>
    <phoneticPr fontId="4"/>
  </si>
  <si>
    <t>○</t>
  </si>
  <si>
    <t>※広域活動組織となるための規模要件を満たさない場合は、左記合計と集落数×200万円のいずれか小さい方が上限となります。</t>
  </si>
  <si>
    <t>広域活動組織となるための規模要件を満たさない場合は○</t>
    <phoneticPr fontId="4"/>
  </si>
  <si>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</si>
  <si>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</si>
  <si>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</si>
  <si>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</si>
  <si>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活動支援班の設立</t>
    <rPh sb="0" eb="2">
      <t>カツドウ</t>
    </rPh>
    <rPh sb="2" eb="5">
      <t>シエンハン</t>
    </rPh>
    <rPh sb="6" eb="8">
      <t>セツリツ</t>
    </rPh>
    <phoneticPr fontId="4"/>
  </si>
  <si>
    <t>※「特定非営利活動法人」とは、営農法人とは別に多面的活動に関与する法人のことです。</t>
    <phoneticPr fontId="4"/>
  </si>
  <si>
    <t>実施予定年度</t>
    <rPh sb="0" eb="2">
      <t>ジッシ</t>
    </rPh>
    <rPh sb="2" eb="4">
      <t>ヨテイ</t>
    </rPh>
    <rPh sb="4" eb="6">
      <t>ネンド</t>
    </rPh>
    <phoneticPr fontId="4"/>
  </si>
  <si>
    <t>令和</t>
    <rPh sb="0" eb="2">
      <t>レイワ</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</si>
  <si>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</si>
  <si>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</si>
  <si>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</si>
  <si>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</si>
  <si>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</si>
  <si>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</si>
  <si>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</si>
  <si>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</si>
  <si>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地域振興立法の適用</t>
    <rPh sb="0" eb="2">
      <t>チイキ</t>
    </rPh>
    <rPh sb="2" eb="4">
      <t>シンコウ</t>
    </rPh>
    <rPh sb="4" eb="6">
      <t>リッポウ</t>
    </rPh>
    <rPh sb="7" eb="9">
      <t>テキヨウ</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</si>
  <si>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</si>
  <si>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</si>
  <si>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</si>
  <si>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</si>
  <si>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</si>
  <si>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</si>
  <si>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</si>
  <si>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</si>
  <si>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指定棚田地域の該当状況</t>
    <rPh sb="0" eb="2">
      <t>シテイ</t>
    </rPh>
    <rPh sb="2" eb="4">
      <t>タナダ</t>
    </rPh>
    <rPh sb="4" eb="6">
      <t>チイキ</t>
    </rPh>
    <rPh sb="7" eb="9">
      <t>ガイトウ</t>
    </rPh>
    <rPh sb="9" eb="11">
      <t>ジョウキョウ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</si>
  <si>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</si>
  <si>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</si>
  <si>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</si>
  <si>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</si>
  <si>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</si>
  <si>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（１）農地維持支払</t>
    <phoneticPr fontId="4"/>
  </si>
  <si>
    <t>※毎年度実施するものに○を記入してください。</t>
    <rPh sb="1" eb="4">
      <t>マイネンド</t>
    </rPh>
    <rPh sb="4" eb="6">
      <t>ジッシ</t>
    </rPh>
    <rPh sb="13" eb="15">
      <t>キニュウ</t>
    </rPh>
    <phoneticPr fontId="4"/>
  </si>
  <si>
    <t>活動区分</t>
    <rPh sb="0" eb="2">
      <t>カツドウ</t>
    </rPh>
    <rPh sb="2" eb="4">
      <t>クブン</t>
    </rPh>
    <phoneticPr fontId="4"/>
  </si>
  <si>
    <t>活動項目</t>
    <rPh sb="0" eb="2">
      <t>カツドウ</t>
    </rPh>
    <rPh sb="2" eb="4">
      <t>コウモク</t>
    </rPh>
    <phoneticPr fontId="4"/>
  </si>
  <si>
    <t>計画</t>
    <rPh sb="0" eb="2">
      <t>ケイカク</t>
    </rPh>
    <phoneticPr fontId="4"/>
  </si>
  <si>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</si>
  <si>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</si>
  <si>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</si>
  <si>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</si>
  <si>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</si>
  <si>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５年間に各１回以上実施</t>
    <rPh sb="1" eb="3">
      <t>ネンカン</t>
    </rPh>
    <rPh sb="4" eb="5">
      <t>カク</t>
    </rPh>
    <rPh sb="6" eb="7">
      <t>カイ</t>
    </rPh>
    <rPh sb="7" eb="9">
      <t>イジョウ</t>
    </rPh>
    <rPh sb="9" eb="11">
      <t>ジッシ</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</si>
  <si>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</si>
  <si>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</si>
  <si>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</si>
  <si>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</si>
  <si>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</si>
  <si>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t>
    <phoneticPr fontId="4"/>
  </si>
  <si>
    <t>100　施設の適正管理のための除排雪</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</si>
  <si>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</si>
  <si>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</si>
  <si>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</si>
  <si>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101　施設の適正管理のための除排雪</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</si>
  <si>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</si>
  <si>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</si>
  <si>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</si>
  <si>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</si>
  <si>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</si>
  <si>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</si>
  <si>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</si>
  <si>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</si>
  <si>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洪水、台風、地震等の発生後に実施</t>
    <rPh sb="14" eb="16">
      <t>ジッシ</t>
    </rPh>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</si>
  <si>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</si>
  <si>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</si>
  <si>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</si>
  <si>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</si>
  <si>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</si>
  <si>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</si>
  <si>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</si>
  <si>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r>
      <t>③</t>
    </r>
    <r>
      <rPr>
        <sz val="9.5"/>
        <rFont val="HG丸ｺﾞｼｯｸM-PRO"/>
        <family val="3"/>
        <charset val="128"/>
      </rPr>
      <t>地域外の経営体との協力・役割分担による保全管理</t>
    </r>
    <phoneticPr fontId="4"/>
  </si>
  <si>
    <t>⑥その他</t>
    <phoneticPr fontId="4"/>
  </si>
  <si>
    <t>２）今後、地域で取り組んでいくべき保全管理の内容を①～⑤から1項目以上選んでください。</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</si>
  <si>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</si>
  <si>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</si>
  <si>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</si>
  <si>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</si>
  <si>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</si>
  <si>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</si>
  <si>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</si>
  <si>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</si>
  <si>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</si>
  <si>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</si>
  <si>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</si>
  <si>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</si>
  <si>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</si>
  <si>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</si>
  <si>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４） ２）で選んだ内容に取り組むため、毎年実践する活動を17～23から1項目以上選んでください。</t>
    <rPh sb="19" eb="21">
      <t>マイトシ</t>
    </rPh>
    <rPh sb="21" eb="23">
      <t>ジッセン</t>
    </rPh>
    <phoneticPr fontId="4"/>
  </si>
  <si>
    <t>17．入り作農家や土地持ち非農家を含む
　 　農業者の検討会の開催</t>
    <rPh sb="6" eb="8">
      <t>ノウカ</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</si>
  <si>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</si>
  <si>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</si>
  <si>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</si>
  <si>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</si>
  <si>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</si>
  <si>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</si>
  <si>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（２）資源向上支払（共同）</t>
    <rPh sb="3" eb="5">
      <t>シゲン</t>
    </rPh>
    <rPh sb="5" eb="7">
      <t>コウジョウ</t>
    </rPh>
    <rPh sb="7" eb="9">
      <t>シハライ</t>
    </rPh>
    <rPh sb="10" eb="12">
      <t>キョウドウ</t>
    </rPh>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</si>
  <si>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</si>
  <si>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</si>
  <si>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</si>
  <si>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</si>
  <si>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</si>
  <si>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</si>
  <si>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</si>
  <si>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</si>
  <si>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</si>
  <si>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５年間に１回以上実施</t>
    <rPh sb="1" eb="3">
      <t>ネンカン</t>
    </rPh>
    <rPh sb="5" eb="6">
      <t>カイ</t>
    </rPh>
    <rPh sb="6" eb="8">
      <t>イジョウ</t>
    </rPh>
    <rPh sb="8" eb="10">
      <t>ジッシ</t>
    </rPh>
    <phoneticPr fontId="4"/>
  </si>
  <si>
    <t>30　農用地の軽微な補修等</t>
    <rPh sb="3" eb="6">
      <t>ノウヨウチ</t>
    </rPh>
    <rPh sb="7" eb="9">
      <t>ケイビ</t>
    </rPh>
    <rPh sb="10" eb="13">
      <t>ホシュウトウ</t>
    </rPh>
    <phoneticPr fontId="4"/>
  </si>
  <si>
    <t>機能診断結果に応じて実施</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</si>
  <si>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</si>
  <si>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</si>
  <si>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</si>
  <si>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</si>
  <si>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</si>
  <si>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</si>
  <si>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</si>
  <si>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</si>
  <si>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</si>
  <si>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</si>
  <si>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この線より上に行を挿入してください。</t>
    <rPh sb="2" eb="3">
      <t>セン</t>
    </rPh>
    <rPh sb="5" eb="6">
      <t>ウエ</t>
    </rPh>
    <rPh sb="7" eb="8">
      <t>ギョウ</t>
    </rPh>
    <rPh sb="9" eb="11">
      <t>ソウニュウ</t>
    </rPh>
    <phoneticPr fontId="4"/>
  </si>
  <si>
    <t>啓発・普及</t>
    <rPh sb="0" eb="2">
      <t>ケイハツ</t>
    </rPh>
    <rPh sb="3" eb="5">
      <t>フキュウ</t>
    </rPh>
    <phoneticPr fontId="4"/>
  </si>
  <si>
    <t>51　啓発・普及活動</t>
    <rPh sb="3" eb="5">
      <t>ケイハツ</t>
    </rPh>
    <rPh sb="6" eb="8">
      <t>フキュウ</t>
    </rPh>
    <rPh sb="8" eb="10">
      <t>カツドウ</t>
    </rPh>
    <phoneticPr fontId="4"/>
  </si>
  <si>
    <t>　２）多面的機能の増進を図る活動（任意）</t>
    <rPh sb="3" eb="6">
      <t>タメンテキ</t>
    </rPh>
    <rPh sb="6" eb="8">
      <t>キノウ</t>
    </rPh>
    <rPh sb="9" eb="11">
      <t>ゾウシン</t>
    </rPh>
    <rPh sb="12" eb="13">
      <t>ハカ</t>
    </rPh>
    <rPh sb="14" eb="16">
      <t>カツドウ</t>
    </rPh>
    <rPh sb="17" eb="19">
      <t>ニンイ</t>
    </rPh>
    <phoneticPr fontId="4"/>
  </si>
  <si>
    <t>※毎年度実施するものに○を記入してください。</t>
    <rPh sb="1" eb="4">
      <t>マイネンド</t>
    </rPh>
    <phoneticPr fontId="4"/>
  </si>
  <si>
    <t>多面的機能の増進を
図る活動</t>
    <rPh sb="0" eb="3">
      <t>タメンテキ</t>
    </rPh>
    <rPh sb="3" eb="5">
      <t>キノウ</t>
    </rPh>
    <rPh sb="6" eb="8">
      <t>ゾウシン</t>
    </rPh>
    <rPh sb="10" eb="11">
      <t>ハカ</t>
    </rPh>
    <rPh sb="12" eb="14">
      <t>カツドウ</t>
    </rPh>
    <phoneticPr fontId="4"/>
  </si>
  <si>
    <t>52　遊休農地の有効活用</t>
    <rPh sb="3" eb="5">
      <t>ユウキュウ</t>
    </rPh>
    <rPh sb="5" eb="7">
      <t>ノウチ</t>
    </rPh>
    <rPh sb="8" eb="10">
      <t>ユウコウ</t>
    </rPh>
    <rPh sb="10" eb="12">
      <t>カツヨウ</t>
    </rPh>
    <phoneticPr fontId="2"/>
  </si>
  <si>
    <t>53　鳥獣被害防止対策及び環境改善活動の強化</t>
    <rPh sb="3" eb="5">
      <t>チョウジュウ</t>
    </rPh>
    <rPh sb="5" eb="7">
      <t>ヒガイ</t>
    </rPh>
    <rPh sb="7" eb="9">
      <t>ボウシ</t>
    </rPh>
    <rPh sb="9" eb="11">
      <t>タイサク</t>
    </rPh>
    <rPh sb="11" eb="12">
      <t>オヨ</t>
    </rPh>
    <phoneticPr fontId="4"/>
  </si>
  <si>
    <t>54　地域住民による直営施工</t>
    <rPh sb="3" eb="5">
      <t>チイキ</t>
    </rPh>
    <rPh sb="5" eb="7">
      <t>ジュウミン</t>
    </rPh>
    <rPh sb="10" eb="12">
      <t>チョクエイ</t>
    </rPh>
    <rPh sb="12" eb="14">
      <t>セコウ</t>
    </rPh>
    <phoneticPr fontId="2"/>
  </si>
  <si>
    <t>55　防災・減災力の強化</t>
    <rPh sb="3" eb="5">
      <t>ボウサイ</t>
    </rPh>
    <rPh sb="6" eb="7">
      <t>ゲン</t>
    </rPh>
    <rPh sb="7" eb="8">
      <t>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</si>
  <si>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</si>
  <si>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57　やすらぎ・福祉及び教育機能の活用</t>
    <rPh sb="8" eb="10">
      <t>フクシ</t>
    </rPh>
    <rPh sb="10" eb="11">
      <t>オヨ</t>
    </rPh>
    <rPh sb="12" eb="14">
      <t>キョウイク</t>
    </rPh>
    <rPh sb="14" eb="16">
      <t>キノウ</t>
    </rPh>
    <rPh sb="17" eb="19">
      <t>カツヨウ</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</si>
  <si>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</si>
  <si>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58-2　広域活動組織における活動支援班による活動の実施</t>
    <phoneticPr fontId="4"/>
  </si>
  <si>
    <t>58-3　水管理を通じた環境負荷低減活動の強化</t>
    <phoneticPr fontId="4"/>
  </si>
  <si>
    <t>59　都道府県、市町村が特に認める活動</t>
    <rPh sb="3" eb="7">
      <t>トドウフケン</t>
    </rPh>
    <rPh sb="8" eb="11">
      <t>シチョウソン</t>
    </rPh>
    <rPh sb="12" eb="13">
      <t>トク</t>
    </rPh>
    <rPh sb="14" eb="15">
      <t>ミト</t>
    </rPh>
    <rPh sb="17" eb="19">
      <t>カツドウ</t>
    </rPh>
    <phoneticPr fontId="2"/>
  </si>
  <si>
    <t>60　広報活動・農村関係人口の拡大</t>
    <rPh sb="3" eb="5">
      <t>コウホウ</t>
    </rPh>
    <rPh sb="5" eb="7">
      <t>カツドウ</t>
    </rPh>
    <rPh sb="8" eb="10">
      <t>ノウソン</t>
    </rPh>
    <rPh sb="10" eb="12">
      <t>カンケイ</t>
    </rPh>
    <rPh sb="12" eb="14">
      <t>ジンコウ</t>
    </rPh>
    <rPh sb="15" eb="17">
      <t>カクダイ</t>
    </rPh>
    <phoneticPr fontId="4"/>
  </si>
  <si>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4"/>
  </si>
  <si>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4"/>
  </si>
  <si>
    <t>①農村環境保全活動を１テーマ追加</t>
    <phoneticPr fontId="4"/>
  </si>
  <si>
    <t>・・・追加する農村環境保全活動</t>
    <rPh sb="3" eb="5">
      <t>ツイカ</t>
    </rPh>
    <rPh sb="7" eb="9">
      <t>ノウソン</t>
    </rPh>
    <rPh sb="9" eb="11">
      <t>カンキョウ</t>
    </rPh>
    <rPh sb="11" eb="13">
      <t>ホゼン</t>
    </rPh>
    <rPh sb="13" eb="15">
      <t>カツドウ</t>
    </rPh>
    <phoneticPr fontId="4"/>
  </si>
  <si>
    <t>②「高度な保全活動の実施」</t>
    <phoneticPr fontId="4"/>
  </si>
  <si>
    <t>・・・高度な保全活動の活動項目</t>
    <rPh sb="3" eb="5">
      <t>コウド</t>
    </rPh>
    <rPh sb="6" eb="8">
      <t>ホゼン</t>
    </rPh>
    <rPh sb="8" eb="10">
      <t>カツドウ</t>
    </rPh>
    <rPh sb="11" eb="13">
      <t>カツドウ</t>
    </rPh>
    <rPh sb="13" eb="15">
      <t>コウモク</t>
    </rPh>
    <phoneticPr fontId="4"/>
  </si>
  <si>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4"/>
  </si>
  <si>
    <t>長期中干し</t>
    <rPh sb="0" eb="4">
      <t>チョウキナカボシ</t>
    </rPh>
    <phoneticPr fontId="51"/>
  </si>
  <si>
    <t>冬期湛水</t>
    <rPh sb="0" eb="4">
      <t>トウキタンスイ</t>
    </rPh>
    <phoneticPr fontId="51"/>
  </si>
  <si>
    <t>夏期湛水</t>
    <rPh sb="0" eb="4">
      <t>カキタンスイ</t>
    </rPh>
    <phoneticPr fontId="51"/>
  </si>
  <si>
    <t>中干し延期</t>
    <rPh sb="0" eb="2">
      <t>ナカボシ</t>
    </rPh>
    <rPh sb="3" eb="5">
      <t>エンキ</t>
    </rPh>
    <phoneticPr fontId="51"/>
  </si>
  <si>
    <t>江の設置（作溝実施）</t>
    <rPh sb="0" eb="1">
      <t>エ</t>
    </rPh>
    <rPh sb="2" eb="4">
      <t>セッチ</t>
    </rPh>
    <rPh sb="5" eb="6">
      <t>ツク</t>
    </rPh>
    <rPh sb="6" eb="7">
      <t>ミゾ</t>
    </rPh>
    <rPh sb="7" eb="9">
      <t>ジッシ</t>
    </rPh>
    <phoneticPr fontId="51"/>
  </si>
  <si>
    <t>江の設置（作溝未実施）</t>
    <rPh sb="0" eb="1">
      <t>エ</t>
    </rPh>
    <rPh sb="2" eb="4">
      <t>セッチ</t>
    </rPh>
    <rPh sb="5" eb="6">
      <t>ツク</t>
    </rPh>
    <rPh sb="6" eb="7">
      <t>ミゾ</t>
    </rPh>
    <rPh sb="7" eb="8">
      <t>ミ</t>
    </rPh>
    <rPh sb="8" eb="10">
      <t>ジッシ</t>
    </rPh>
    <phoneticPr fontId="51"/>
  </si>
  <si>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4"/>
  </si>
  <si>
    <t>（３）資源向上支払（長寿命化）</t>
    <rPh sb="3" eb="5">
      <t>シゲン</t>
    </rPh>
    <rPh sb="5" eb="7">
      <t>コウジョウ</t>
    </rPh>
    <rPh sb="7" eb="9">
      <t>シハライ</t>
    </rPh>
    <rPh sb="10" eb="14">
      <t>チョウジュミョウカ</t>
    </rPh>
    <phoneticPr fontId="4"/>
  </si>
  <si>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</si>
  <si>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t>活動内容</t>
    <rPh sb="0" eb="2">
      <t>カツドウ</t>
    </rPh>
    <rPh sb="2" eb="4">
      <t>ナイヨウ</t>
    </rPh>
    <phoneticPr fontId="4"/>
  </si>
  <si>
    <t>延べ数量</t>
    <rPh sb="0" eb="1">
      <t>ノ</t>
    </rPh>
    <rPh sb="2" eb="4">
      <t>スウリョウ</t>
    </rPh>
    <phoneticPr fontId="4"/>
  </si>
  <si>
    <t>左記が水路の場合、うち排水路延長</t>
    <rPh sb="0" eb="2">
      <t>サキ</t>
    </rPh>
    <rPh sb="3" eb="5">
      <t>スイロ</t>
    </rPh>
    <rPh sb="6" eb="8">
      <t>バアイ</t>
    </rPh>
    <rPh sb="11" eb="14">
      <t>ハイスイロ</t>
    </rPh>
    <rPh sb="14" eb="16">
      <t>エンチョウ</t>
    </rPh>
    <phoneticPr fontId="4"/>
  </si>
  <si>
    <t>施設区分</t>
    <rPh sb="0" eb="2">
      <t>シセツ</t>
    </rPh>
    <rPh sb="2" eb="4">
      <t>クブン</t>
    </rPh>
    <phoneticPr fontId="4"/>
  </si>
  <si>
    <t>内容</t>
    <rPh sb="0" eb="2">
      <t>ナイヨウ</t>
    </rPh>
    <phoneticPr fontId="4"/>
  </si>
  <si>
    <t>（各単位）</t>
    <rPh sb="1" eb="2">
      <t>カク</t>
    </rPh>
    <rPh sb="2" eb="4">
      <t>タンイ</t>
    </rPh>
    <phoneticPr fontId="4"/>
  </si>
  <si>
    <t>☆直営施工の実施方針について</t>
    <rPh sb="1" eb="3">
      <t>チョクエイ</t>
    </rPh>
    <rPh sb="3" eb="5">
      <t>セコウ</t>
    </rPh>
    <rPh sb="6" eb="8">
      <t>ジッシ</t>
    </rPh>
    <rPh sb="8" eb="10">
      <t>ホウシン</t>
    </rPh>
    <phoneticPr fontId="4"/>
  </si>
  <si>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</si>
  <si>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</si>
  <si>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</si>
  <si>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</si>
  <si>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4"/>
  </si>
  <si>
    <t>加算一覧</t>
    <rPh sb="0" eb="2">
      <t>カサン</t>
    </rPh>
    <rPh sb="2" eb="4">
      <t>イチラン</t>
    </rPh>
    <phoneticPr fontId="4"/>
  </si>
  <si>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4"/>
  </si>
  <si>
    <t>→（１）へ</t>
    <phoneticPr fontId="4"/>
  </si>
  <si>
    <t>（通称：増進加算）</t>
    <rPh sb="1" eb="3">
      <t>ツウショウ</t>
    </rPh>
    <rPh sb="4" eb="6">
      <t>ゾウシン</t>
    </rPh>
    <rPh sb="6" eb="8">
      <t>カサン</t>
    </rPh>
    <phoneticPr fontId="4"/>
  </si>
  <si>
    <t>農村協働力の深化に向けた活動への支援</t>
    <rPh sb="0" eb="2">
      <t>ノウソン</t>
    </rPh>
    <rPh sb="2" eb="5">
      <t>キョウドウリョク</t>
    </rPh>
    <rPh sb="6" eb="8">
      <t>シンカ</t>
    </rPh>
    <rPh sb="9" eb="10">
      <t>ム</t>
    </rPh>
    <rPh sb="12" eb="14">
      <t>カツドウ</t>
    </rPh>
    <rPh sb="16" eb="18">
      <t>シエン</t>
    </rPh>
    <phoneticPr fontId="4"/>
  </si>
  <si>
    <t>→（２）へ</t>
  </si>
  <si>
    <t>（令和６年度廃止（令和10年度までの経過措置））</t>
    <rPh sb="9" eb="11">
      <t>レイワ</t>
    </rPh>
    <phoneticPr fontId="4"/>
  </si>
  <si>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4"/>
  </si>
  <si>
    <t>→（５）へ</t>
    <phoneticPr fontId="4"/>
  </si>
  <si>
    <t>（通称：田んぼダム加算）</t>
    <rPh sb="1" eb="3">
      <t>ツウショウ</t>
    </rPh>
    <rPh sb="4" eb="5">
      <t>タ</t>
    </rPh>
    <rPh sb="9" eb="11">
      <t>カサン</t>
    </rPh>
    <phoneticPr fontId="4"/>
  </si>
  <si>
    <t>環境負荷低減の取組への支援</t>
    <rPh sb="0" eb="2">
      <t>カンキョウ</t>
    </rPh>
    <rPh sb="2" eb="4">
      <t>フカ</t>
    </rPh>
    <rPh sb="4" eb="6">
      <t>テイゲン</t>
    </rPh>
    <rPh sb="7" eb="9">
      <t>トリクミ</t>
    </rPh>
    <rPh sb="11" eb="13">
      <t>シエン</t>
    </rPh>
    <phoneticPr fontId="4"/>
  </si>
  <si>
    <t>→別葉（６）へ</t>
    <rPh sb="1" eb="3">
      <t>ベツヨウ</t>
    </rPh>
    <phoneticPr fontId="4"/>
  </si>
  <si>
    <t>（通称：みどり加算）</t>
    <rPh sb="1" eb="3">
      <t>ツウショウ</t>
    </rPh>
    <rPh sb="7" eb="9">
      <t>カサン</t>
    </rPh>
    <phoneticPr fontId="4"/>
  </si>
  <si>
    <t>組織の体制強化に対する支援</t>
    <rPh sb="0" eb="2">
      <t>ソシキ</t>
    </rPh>
    <rPh sb="3" eb="5">
      <t>タイセイ</t>
    </rPh>
    <rPh sb="5" eb="7">
      <t>キョウカ</t>
    </rPh>
    <rPh sb="8" eb="9">
      <t>タイ</t>
    </rPh>
    <rPh sb="11" eb="13">
      <t>シエン</t>
    </rPh>
    <phoneticPr fontId="4"/>
  </si>
  <si>
    <t>→（３）へ</t>
    <phoneticPr fontId="4"/>
  </si>
  <si>
    <t>（通称：活動支援班加算）</t>
    <rPh sb="1" eb="3">
      <t>ツウショウ</t>
    </rPh>
    <rPh sb="4" eb="6">
      <t>カツドウ</t>
    </rPh>
    <rPh sb="6" eb="8">
      <t>シエン</t>
    </rPh>
    <rPh sb="8" eb="9">
      <t>ハン</t>
    </rPh>
    <rPh sb="9" eb="11">
      <t>カサン</t>
    </rPh>
    <phoneticPr fontId="4"/>
  </si>
  <si>
    <t>組織の広域化・体制強化に対する支援</t>
  </si>
  <si>
    <t>→（４）へ</t>
    <phoneticPr fontId="4"/>
  </si>
  <si>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4"/>
  </si>
  <si>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4"/>
  </si>
  <si>
    <t>多面的機能の増進を図る活動の活動項目</t>
    <rPh sb="14" eb="16">
      <t>カツドウ</t>
    </rPh>
    <phoneticPr fontId="4"/>
  </si>
  <si>
    <t>↓ 活動を継続する組織のみ記入</t>
    <phoneticPr fontId="4"/>
  </si>
  <si>
    <t>項目</t>
    <rPh sb="0" eb="2">
      <t>コウモク</t>
    </rPh>
    <phoneticPr fontId="4"/>
  </si>
  <si>
    <r>
      <t>本事業計画の</t>
    </r>
    <r>
      <rPr>
        <sz val="11"/>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</si>
  <si>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</si>
  <si>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t>52 遊休農地の有効活用</t>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</si>
  <si>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</si>
  <si>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phoneticPr fontId="4"/>
  </si>
  <si>
    <t>55 防災・減災力の強化</t>
    <phoneticPr fontId="4"/>
  </si>
  <si>
    <t>56 農村環境保全活動の幅広い展開</t>
    <phoneticPr fontId="4"/>
  </si>
  <si>
    <t>57 やすらぎ・福祉及び教育機能の活用</t>
    <rPh sb="8" eb="10">
      <t>フクシ</t>
    </rPh>
    <rPh sb="10" eb="11">
      <t>オヨ</t>
    </rPh>
    <rPh sb="12" eb="14">
      <t>キョウイク</t>
    </rPh>
    <rPh sb="14" eb="16">
      <t>キノウ</t>
    </rPh>
    <rPh sb="17" eb="19">
      <t>カツヨウ</t>
    </rPh>
    <phoneticPr fontId="4"/>
  </si>
  <si>
    <t>58 農村文化の伝承を通じた農村コミュニティの強化</t>
    <phoneticPr fontId="4"/>
  </si>
  <si>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4"/>
  </si>
  <si>
    <t>58-3 水管理を通じた環境負荷低減活動の強化</t>
    <rPh sb="5" eb="8">
      <t>ミズカンリ</t>
    </rPh>
    <rPh sb="9" eb="10">
      <t>ツウ</t>
    </rPh>
    <rPh sb="12" eb="18">
      <t>カンキョウフカテイゲン</t>
    </rPh>
    <rPh sb="18" eb="20">
      <t>カツドウ</t>
    </rPh>
    <rPh sb="21" eb="23">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</si>
  <si>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</si>
  <si>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※資源向上支払（共同）の交付単価の減額条件に該当する場合は、本加算措置の交付単価も同様に減額されます。</t>
    <phoneticPr fontId="4"/>
  </si>
  <si>
    <t>（２）農村協働力の深化に向けた活動への支援（令和６年度廃止（令和10年度までの経過措置））</t>
    <rPh sb="3" eb="5">
      <t>ノウソン</t>
    </rPh>
    <rPh sb="5" eb="8">
      <t>キョウドウリョク</t>
    </rPh>
    <rPh sb="19" eb="21">
      <t>シエン</t>
    </rPh>
    <rPh sb="30" eb="32">
      <t>レイワ</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</si>
  <si>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</si>
  <si>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</si>
  <si>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</si>
  <si>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</si>
  <si>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</si>
  <si>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</si>
  <si>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</si>
  <si>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</si>
  <si>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</si>
  <si>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</si>
  <si>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･･･①</t>
    <phoneticPr fontId="4"/>
  </si>
  <si>
    <t>･･･②</t>
    <phoneticPr fontId="4"/>
  </si>
  <si>
    <t>農業者以外の割合</t>
    <rPh sb="0" eb="3">
      <t>ノウギョウシャ</t>
    </rPh>
    <rPh sb="3" eb="5">
      <t>イガイ</t>
    </rPh>
    <rPh sb="6" eb="8">
      <t>ワリアイ</t>
    </rPh>
    <phoneticPr fontId="4"/>
  </si>
  <si>
    <t>・・・ ①／②</t>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</si>
  <si>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</si>
  <si>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　個人</t>
    <phoneticPr fontId="4"/>
  </si>
  <si>
    <t>+ 団体の構成員のうち、共同活動に参加する人数</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</si>
  <si>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</si>
  <si>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</si>
  <si>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</si>
  <si>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</si>
  <si>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③－２　あるいは、役員に女性が</t>
    <rPh sb="9" eb="11">
      <t>ヤクイン</t>
    </rPh>
    <rPh sb="12" eb="14">
      <t>ジョセイ</t>
    </rPh>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</si>
  <si>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</si>
  <si>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</si>
  <si>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</si>
  <si>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</si>
  <si>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③－１、２いずれの場合も、共同活動に参加する構成員の総人数の内訳がわかる名簿（様式自由）を添付してください。</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</si>
  <si>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</si>
  <si>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※資源向上支払（共同）の交付単価の減額条件に該当する場合は、本加算措置の交付単価も同様に減額されます。</t>
    <rPh sb="30" eb="31">
      <t>ホン</t>
    </rPh>
    <rPh sb="33" eb="35">
      <t>ソチ</t>
    </rPh>
    <rPh sb="36" eb="38">
      <t>コウフ</t>
    </rPh>
    <phoneticPr fontId="4"/>
  </si>
  <si>
    <t>（３）組織の体制強化に対する支援</t>
    <rPh sb="3" eb="5">
      <t>ソシキ</t>
    </rPh>
    <rPh sb="6" eb="8">
      <t>タイセイ</t>
    </rPh>
    <rPh sb="8" eb="10">
      <t>キョウカ</t>
    </rPh>
    <rPh sb="11" eb="12">
      <t>タイ</t>
    </rPh>
    <rPh sb="14" eb="16">
      <t>シエン</t>
    </rPh>
    <phoneticPr fontId="4"/>
  </si>
  <si>
    <t>区分</t>
    <rPh sb="0" eb="2">
      <t>クブン</t>
    </rPh>
    <phoneticPr fontId="4"/>
  </si>
  <si>
    <t>交付年度</t>
    <rPh sb="0" eb="2">
      <t>コウフ</t>
    </rPh>
    <rPh sb="2" eb="4">
      <t>ネンド</t>
    </rPh>
    <phoneticPr fontId="4"/>
  </si>
  <si>
    <t>交付額</t>
    <rPh sb="0" eb="3">
      <t>コウフガク</t>
    </rPh>
    <phoneticPr fontId="4"/>
  </si>
  <si>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4"/>
  </si>
  <si>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4"/>
  </si>
  <si>
    <t>該当するものに○</t>
    <rPh sb="0" eb="2">
      <t>ガイトウ</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</si>
  <si>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</si>
  <si>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</si>
  <si>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</si>
  <si>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</si>
  <si>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</si>
  <si>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</si>
  <si>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4"/>
  </si>
  <si>
    <t>a　実施期間</t>
    <rPh sb="2" eb="4">
      <t>ジッシ</t>
    </rPh>
    <rPh sb="4" eb="6">
      <t>キカン</t>
    </rPh>
    <phoneticPr fontId="4"/>
  </si>
  <si>
    <t>開始年度</t>
    <rPh sb="0" eb="2">
      <t>カイシ</t>
    </rPh>
    <rPh sb="2" eb="4">
      <t>ネンド</t>
    </rPh>
    <phoneticPr fontId="4"/>
  </si>
  <si>
    <t>最終年度</t>
    <rPh sb="0" eb="2">
      <t>サイシュウ</t>
    </rPh>
    <rPh sb="2" eb="4">
      <t>ネンド</t>
    </rPh>
    <phoneticPr fontId="4"/>
  </si>
  <si>
    <t>※最終年度は、資源向上（共同）の活動終了年度と同じです。</t>
    <phoneticPr fontId="4"/>
  </si>
  <si>
    <t>ｂ　実施計画</t>
    <rPh sb="2" eb="4">
      <t>ジッシ</t>
    </rPh>
    <rPh sb="4" eb="6">
      <t>ケイカク</t>
    </rPh>
    <phoneticPr fontId="4"/>
  </si>
  <si>
    <t>年次計画・実施体制等</t>
    <rPh sb="0" eb="2">
      <t>ネンジ</t>
    </rPh>
    <rPh sb="2" eb="4">
      <t>ケイカク</t>
    </rPh>
    <rPh sb="5" eb="7">
      <t>ジッシ</t>
    </rPh>
    <rPh sb="7" eb="9">
      <t>タイセイ</t>
    </rPh>
    <rPh sb="9" eb="10">
      <t>ナド</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</si>
  <si>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</si>
  <si>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全対象農用地面積</t>
    <rPh sb="0" eb="1">
      <t>ゼン</t>
    </rPh>
    <rPh sb="1" eb="3">
      <t>タイショウ</t>
    </rPh>
    <rPh sb="3" eb="6">
      <t>ノウヨウチ</t>
    </rPh>
    <rPh sb="6" eb="8">
      <t>メンセキ</t>
    </rPh>
    <phoneticPr fontId="4"/>
  </si>
  <si>
    <t>年当たりの
加算額</t>
    <rPh sb="0" eb="1">
      <t>ネン</t>
    </rPh>
    <rPh sb="1" eb="2">
      <t>ア</t>
    </rPh>
    <rPh sb="6" eb="8">
      <t>カサン</t>
    </rPh>
    <rPh sb="8" eb="9">
      <t>ガク</t>
    </rPh>
    <phoneticPr fontId="4"/>
  </si>
  <si>
    <t>実施面積の
割合</t>
    <phoneticPr fontId="4"/>
  </si>
  <si>
    <t>うち、実施面積</t>
    <rPh sb="3" eb="5">
      <t>ジッシ</t>
    </rPh>
    <rPh sb="5" eb="7">
      <t>メンセキ</t>
    </rPh>
    <phoneticPr fontId="4"/>
  </si>
  <si>
    <t>※資源向上支払（共同）の交付単価の減額条件に該当する場合は、本加算措置の交付単価も同様に減額されます。</t>
    <rPh sb="30" eb="31">
      <t>ホン</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</si>
  <si>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</si>
  <si>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集落名</t>
    <rPh sb="0" eb="2">
      <t>シュウラク</t>
    </rPh>
    <rPh sb="2" eb="3">
      <t>メイ</t>
    </rPh>
    <phoneticPr fontId="4"/>
  </si>
  <si>
    <t>対象農用地面積</t>
    <phoneticPr fontId="4"/>
  </si>
  <si>
    <t>備考</t>
    <rPh sb="0" eb="2">
      <t>ビコウ</t>
    </rPh>
    <phoneticPr fontId="4"/>
  </si>
  <si>
    <t>a</t>
    <phoneticPr fontId="4"/>
  </si>
  <si>
    <t>d　活動実施区域位置図</t>
    <rPh sb="2" eb="4">
      <t>カツドウ</t>
    </rPh>
    <rPh sb="4" eb="6">
      <t>ジッシ</t>
    </rPh>
    <rPh sb="6" eb="8">
      <t>クイキ</t>
    </rPh>
    <rPh sb="8" eb="10">
      <t>イチ</t>
    </rPh>
    <rPh sb="10" eb="11">
      <t>ズ</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</si>
  <si>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</si>
  <si>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</si>
  <si>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（別葉）</t>
    <rPh sb="1" eb="3">
      <t>ベツヨウ</t>
    </rPh>
    <phoneticPr fontId="4"/>
  </si>
  <si>
    <t>（６）環境負荷低減の取組への支援</t>
    <rPh sb="5" eb="7">
      <t>フカ</t>
    </rPh>
    <rPh sb="7" eb="9">
      <t>テイゲン</t>
    </rPh>
    <rPh sb="10" eb="12">
      <t>トリクミ</t>
    </rPh>
    <rPh sb="14" eb="16">
      <t>シエン</t>
    </rPh>
    <phoneticPr fontId="4"/>
  </si>
  <si>
    <t>a　 実施期間</t>
    <rPh sb="3" eb="5">
      <t>ジッシ</t>
    </rPh>
    <rPh sb="5" eb="7">
      <t>キカン</t>
    </rPh>
    <phoneticPr fontId="4"/>
  </si>
  <si>
    <t>※最終年度は、資源向上（共同）の活動終了年度と同じです。</t>
  </si>
  <si>
    <t>ｂ　実施時期</t>
    <rPh sb="2" eb="4">
      <t>ジッシ</t>
    </rPh>
    <rPh sb="4" eb="6">
      <t>ジキ</t>
    </rPh>
    <phoneticPr fontId="4"/>
  </si>
  <si>
    <t>取組項目</t>
    <rPh sb="0" eb="2">
      <t>トリクミ</t>
    </rPh>
    <rPh sb="2" eb="4">
      <t>コウモク</t>
    </rPh>
    <phoneticPr fontId="4"/>
  </si>
  <si>
    <t>化学肥料及び化学合成農薬を
5割以上低減する活動</t>
    <phoneticPr fontId="4"/>
  </si>
  <si>
    <t>内容</t>
    <phoneticPr fontId="4"/>
  </si>
  <si>
    <t>実施時期</t>
    <phoneticPr fontId="4"/>
  </si>
  <si>
    <t>作物名</t>
    <phoneticPr fontId="4"/>
  </si>
  <si>
    <t>栽培時期</t>
    <phoneticPr fontId="4"/>
  </si>
  <si>
    <t>月</t>
    <rPh sb="0" eb="1">
      <t>ガツ</t>
    </rPh>
    <phoneticPr fontId="4"/>
  </si>
  <si>
    <t>～</t>
    <phoneticPr fontId="4"/>
  </si>
  <si>
    <t>※必要に応じて欄を追加してください。</t>
    <phoneticPr fontId="4"/>
  </si>
  <si>
    <t>c　活動の計画</t>
    <rPh sb="2" eb="4">
      <t>カツドウ</t>
    </rPh>
    <rPh sb="5" eb="7">
      <t>ケイカク</t>
    </rPh>
    <phoneticPr fontId="4"/>
  </si>
  <si>
    <t>１年目
計画面積
（畦畔除く）</t>
    <rPh sb="1" eb="3">
      <t>ネンメ</t>
    </rPh>
    <rPh sb="4" eb="6">
      <t>ケイカク</t>
    </rPh>
    <rPh sb="6" eb="8">
      <t>メンセキ</t>
    </rPh>
    <phoneticPr fontId="4"/>
  </si>
  <si>
    <t>２年目
計画面積
（畦畔除く）</t>
    <rPh sb="1" eb="3">
      <t>ネンメ</t>
    </rPh>
    <rPh sb="4" eb="6">
      <t>ケイカク</t>
    </rPh>
    <rPh sb="6" eb="8">
      <t>メンセキ</t>
    </rPh>
    <phoneticPr fontId="4"/>
  </si>
  <si>
    <t>３年目
計画面積
（畦畔除く）</t>
    <rPh sb="1" eb="3">
      <t>ネンメ</t>
    </rPh>
    <rPh sb="4" eb="6">
      <t>ケイカク</t>
    </rPh>
    <rPh sb="6" eb="8">
      <t>メンセキ</t>
    </rPh>
    <phoneticPr fontId="4"/>
  </si>
  <si>
    <t>４年目
計画面積
（畦畔除く）</t>
    <rPh sb="1" eb="3">
      <t>ネンメ</t>
    </rPh>
    <rPh sb="4" eb="6">
      <t>ケイカク</t>
    </rPh>
    <rPh sb="6" eb="8">
      <t>メンセキ</t>
    </rPh>
    <phoneticPr fontId="4"/>
  </si>
  <si>
    <t>５年目
計画面積
（畦畔除く）</t>
    <rPh sb="1" eb="3">
      <t>ネンメ</t>
    </rPh>
    <rPh sb="4" eb="6">
      <t>ケイカク</t>
    </rPh>
    <rPh sb="6" eb="8">
      <t>メンセキ</t>
    </rPh>
    <phoneticPr fontId="4"/>
  </si>
  <si>
    <t>１年目
交付上限額</t>
    <rPh sb="1" eb="3">
      <t>ネンメ</t>
    </rPh>
    <rPh sb="4" eb="6">
      <t>コウフ</t>
    </rPh>
    <rPh sb="6" eb="8">
      <t>ジョウゲン</t>
    </rPh>
    <rPh sb="8" eb="9">
      <t>ガク</t>
    </rPh>
    <phoneticPr fontId="4"/>
  </si>
  <si>
    <t>２年目
交付上限額</t>
    <rPh sb="1" eb="3">
      <t>ネンメ</t>
    </rPh>
    <rPh sb="4" eb="6">
      <t>コウフ</t>
    </rPh>
    <rPh sb="6" eb="8">
      <t>ジョウゲン</t>
    </rPh>
    <rPh sb="8" eb="9">
      <t>ガク</t>
    </rPh>
    <phoneticPr fontId="4"/>
  </si>
  <si>
    <t>３年目
交付上限額</t>
    <rPh sb="1" eb="3">
      <t>ネンメ</t>
    </rPh>
    <rPh sb="4" eb="6">
      <t>コウフ</t>
    </rPh>
    <rPh sb="6" eb="8">
      <t>ジョウゲン</t>
    </rPh>
    <rPh sb="8" eb="9">
      <t>ガク</t>
    </rPh>
    <phoneticPr fontId="4"/>
  </si>
  <si>
    <t>４年目
交付上限額</t>
    <rPh sb="1" eb="3">
      <t>ネンメ</t>
    </rPh>
    <rPh sb="4" eb="6">
      <t>コウフ</t>
    </rPh>
    <rPh sb="6" eb="8">
      <t>ジョウゲン</t>
    </rPh>
    <rPh sb="8" eb="9">
      <t>ガク</t>
    </rPh>
    <phoneticPr fontId="4"/>
  </si>
  <si>
    <t>５年目
交付上限額</t>
    <rPh sb="1" eb="3">
      <t>ネンメ</t>
    </rPh>
    <rPh sb="4" eb="6">
      <t>コウフ</t>
    </rPh>
    <rPh sb="6" eb="8">
      <t>ジョウゲン</t>
    </rPh>
    <rPh sb="8" eb="9">
      <t>ガク</t>
    </rPh>
    <phoneticPr fontId="4"/>
  </si>
  <si>
    <t>長期中干し</t>
    <rPh sb="0" eb="2">
      <t>チョウキ</t>
    </rPh>
    <rPh sb="2" eb="4">
      <t>ナカボシ</t>
    </rPh>
    <phoneticPr fontId="4"/>
  </si>
  <si>
    <t>冬期湛水</t>
    <rPh sb="0" eb="4">
      <t>トウキタンスイ</t>
    </rPh>
    <phoneticPr fontId="4"/>
  </si>
  <si>
    <t>夏期湛水</t>
    <rPh sb="0" eb="4">
      <t>カキタンスイ</t>
    </rPh>
    <phoneticPr fontId="4"/>
  </si>
  <si>
    <t>中干し延期</t>
    <rPh sb="0" eb="2">
      <t>ナカボシ</t>
    </rPh>
    <rPh sb="3" eb="5">
      <t>エンキ</t>
    </rPh>
    <phoneticPr fontId="4"/>
  </si>
  <si>
    <t>江の設置等
（作溝実施）</t>
    <rPh sb="0" eb="1">
      <t>エ</t>
    </rPh>
    <rPh sb="2" eb="4">
      <t>セッチ</t>
    </rPh>
    <rPh sb="4" eb="5">
      <t>トウ</t>
    </rPh>
    <rPh sb="7" eb="8">
      <t>ツク</t>
    </rPh>
    <rPh sb="8" eb="9">
      <t>ミゾ</t>
    </rPh>
    <rPh sb="9" eb="11">
      <t>ジッシ</t>
    </rPh>
    <phoneticPr fontId="4"/>
  </si>
  <si>
    <t>江の設置等
（作溝未実施）</t>
    <rPh sb="0" eb="1">
      <t>エ</t>
    </rPh>
    <rPh sb="2" eb="4">
      <t>セッチ</t>
    </rPh>
    <rPh sb="4" eb="5">
      <t>トウ</t>
    </rPh>
    <rPh sb="9" eb="10">
      <t>ミ</t>
    </rPh>
    <phoneticPr fontId="4"/>
  </si>
  <si>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4"/>
  </si>
  <si>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4"/>
  </si>
  <si>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4"/>
  </si>
  <si>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4"/>
  </si>
  <si>
    <t>　※なお、別添１「実施区域位置図」に環境負荷低減の取組実施区域を記載している場合、別添４は省略できます。</t>
    <rPh sb="41" eb="43">
      <t>ベッテン</t>
    </rPh>
    <phoneticPr fontId="4"/>
  </si>
  <si>
    <t>e　（特定事業実施者のみ）添付書類</t>
    <rPh sb="13" eb="15">
      <t>テンプ</t>
    </rPh>
    <rPh sb="15" eb="17">
      <t>ショルイ</t>
    </rPh>
    <phoneticPr fontId="4"/>
  </si>
  <si>
    <t>特定事業実施者の場合であって、</t>
    <rPh sb="8" eb="10">
      <t>バアイ</t>
    </rPh>
    <phoneticPr fontId="4"/>
  </si>
  <si>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4"/>
  </si>
  <si>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</si>
  <si>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</si>
  <si>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</si>
  <si>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</si>
  <si>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</si>
  <si>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</si>
  <si>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</si>
  <si>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（別添３）</t>
    <rPh sb="1" eb="3">
      <t>ベッテン</t>
    </rPh>
    <phoneticPr fontId="4"/>
  </si>
  <si>
    <t>田んぼダム実施区域位置図</t>
    <rPh sb="0" eb="1">
      <t>タ</t>
    </rPh>
    <rPh sb="5" eb="7">
      <t>ジッシ</t>
    </rPh>
    <rPh sb="7" eb="9">
      <t>クイキ</t>
    </rPh>
    <rPh sb="9" eb="11">
      <t>イチ</t>
    </rPh>
    <rPh sb="11" eb="12">
      <t>ズ</t>
    </rPh>
    <phoneticPr fontId="4"/>
  </si>
  <si>
    <t>活動組織名称：</t>
    <rPh sb="0" eb="2">
      <t>カツドウ</t>
    </rPh>
    <rPh sb="2" eb="4">
      <t>ソシキ</t>
    </rPh>
    <rPh sb="4" eb="6">
      <t>メイショウ</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</si>
  <si>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</si>
  <si>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（別添４）</t>
    <rPh sb="1" eb="3">
      <t>ベッテン</t>
    </rPh>
    <phoneticPr fontId="4"/>
  </si>
  <si>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4"/>
  </si>
  <si>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4"/>
  </si>
  <si>
    <t>１.農業者個人</t>
    <rPh sb="2" eb="5">
      <t>ノウギョウシャ</t>
    </rPh>
    <rPh sb="5" eb="7">
      <t>コジン</t>
    </rPh>
    <phoneticPr fontId="2"/>
  </si>
  <si>
    <t>２.農事組合法人</t>
    <rPh sb="2" eb="4">
      <t>ノウジ</t>
    </rPh>
    <rPh sb="4" eb="6">
      <t>クミアイ</t>
    </rPh>
    <rPh sb="6" eb="8">
      <t>ホウジン</t>
    </rPh>
    <phoneticPr fontId="2"/>
  </si>
  <si>
    <t>３.営農組合</t>
    <rPh sb="2" eb="4">
      <t>エイノウ</t>
    </rPh>
    <rPh sb="4" eb="6">
      <t>クミアイ</t>
    </rPh>
    <phoneticPr fontId="2"/>
  </si>
  <si>
    <t>４.その他の農業者団体</t>
    <rPh sb="4" eb="5">
      <t>タ</t>
    </rPh>
    <rPh sb="6" eb="9">
      <t>ノウギョウシャ</t>
    </rPh>
    <rPh sb="9" eb="11">
      <t>ダンタイ</t>
    </rPh>
    <phoneticPr fontId="2"/>
  </si>
  <si>
    <t>５.農業者以外個人</t>
    <rPh sb="2" eb="5">
      <t>ノウギョウシャ</t>
    </rPh>
    <rPh sb="5" eb="7">
      <t>イガイ</t>
    </rPh>
    <rPh sb="7" eb="9">
      <t>コジン</t>
    </rPh>
    <phoneticPr fontId="2"/>
  </si>
  <si>
    <t>６.自治会</t>
    <rPh sb="2" eb="5">
      <t>ジチカイ</t>
    </rPh>
    <phoneticPr fontId="2"/>
  </si>
  <si>
    <t>７.女性会</t>
    <rPh sb="2" eb="5">
      <t>ジョセイカイ</t>
    </rPh>
    <phoneticPr fontId="2"/>
  </si>
  <si>
    <t>８.子供会</t>
    <rPh sb="2" eb="5">
      <t>コドモカイ</t>
    </rPh>
    <phoneticPr fontId="2"/>
  </si>
  <si>
    <t>９.土地改良区</t>
    <rPh sb="2" eb="4">
      <t>トチ</t>
    </rPh>
    <rPh sb="4" eb="7">
      <t>カイリョウク</t>
    </rPh>
    <phoneticPr fontId="2"/>
  </si>
  <si>
    <t>10.JA</t>
    <phoneticPr fontId="2"/>
  </si>
  <si>
    <t>11.学校・PTA</t>
    <rPh sb="3" eb="5">
      <t>ガッコウ</t>
    </rPh>
    <phoneticPr fontId="2"/>
  </si>
  <si>
    <t>12.NPO</t>
    <phoneticPr fontId="2"/>
  </si>
  <si>
    <t>13.その他の農業者以外団体</t>
    <rPh sb="5" eb="6">
      <t>タ</t>
    </rPh>
    <rPh sb="7" eb="10">
      <t>ノウギョウシャ</t>
    </rPh>
    <rPh sb="10" eb="12">
      <t>イガイ</t>
    </rPh>
    <rPh sb="12" eb="14">
      <t>ダンタイ</t>
    </rPh>
    <phoneticPr fontId="2"/>
  </si>
  <si>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4"/>
  </si>
  <si>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4"/>
  </si>
  <si>
    <t>注5：他の市町村で環境保全型農業直接支払を実施している場合は、その市町村名を全て記載すること。</t>
    <phoneticPr fontId="4"/>
  </si>
  <si>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</si>
  <si>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</si>
  <si>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</si>
  <si>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注１：「多面的機能支払」「中山間地域等直接支払」「環境保全型農業直接支払」の欄は、各支払に取り組む者に○印を記入。</t>
    <phoneticPr fontId="4"/>
  </si>
  <si>
    <t>申請予定無し</t>
    <rPh sb="0" eb="2">
      <t>シンセイ</t>
    </rPh>
    <rPh sb="2" eb="4">
      <t>ヨテイ</t>
    </rPh>
    <rPh sb="4" eb="5">
      <t>ナ</t>
    </rPh>
    <phoneticPr fontId="4"/>
  </si>
  <si>
    <t>申請中
又は
申請予定</t>
    <rPh sb="0" eb="2">
      <t>シンセイ</t>
    </rPh>
    <rPh sb="2" eb="3">
      <t>チュウ</t>
    </rPh>
    <rPh sb="4" eb="5">
      <t>マタ</t>
    </rPh>
    <rPh sb="7" eb="9">
      <t>シンセイ</t>
    </rPh>
    <rPh sb="9" eb="11">
      <t>ヨテイ</t>
    </rPh>
    <phoneticPr fontId="4"/>
  </si>
  <si>
    <t>認定済</t>
    <rPh sb="0" eb="2">
      <t>ニンテイ</t>
    </rPh>
    <rPh sb="2" eb="3">
      <t>ズ</t>
    </rPh>
    <phoneticPr fontId="4"/>
  </si>
  <si>
    <t>みどり認定</t>
    <rPh sb="3" eb="5">
      <t>ニンテイ</t>
    </rPh>
    <phoneticPr fontId="8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</si>
  <si>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4"/>
  </si>
  <si>
    <t>年齢
分類
記号</t>
    <rPh sb="0" eb="2">
      <t>ネンレイ</t>
    </rPh>
    <rPh sb="3" eb="5">
      <t>ブンルイ</t>
    </rPh>
    <rPh sb="6" eb="8">
      <t>キゴウ</t>
    </rPh>
    <phoneticPr fontId="4"/>
  </si>
  <si>
    <t>分類
記号</t>
    <rPh sb="0" eb="2">
      <t>ブンルイ</t>
    </rPh>
    <rPh sb="3" eb="5">
      <t>キゴウ</t>
    </rPh>
    <phoneticPr fontId="4"/>
  </si>
  <si>
    <t>備考
活動支援班員</t>
    <rPh sb="0" eb="2">
      <t>ビコウ</t>
    </rPh>
    <rPh sb="4" eb="6">
      <t>カツドウ</t>
    </rPh>
    <rPh sb="6" eb="9">
      <t>シエンハン</t>
    </rPh>
    <rPh sb="9" eb="10">
      <t>イン</t>
    </rPh>
    <phoneticPr fontId="4"/>
  </si>
  <si>
    <t>分類番号</t>
    <rPh sb="0" eb="2">
      <t>ブンルイ</t>
    </rPh>
    <rPh sb="2" eb="4">
      <t>バンゴウ</t>
    </rPh>
    <phoneticPr fontId="4"/>
  </si>
  <si>
    <t>多面的機能支払</t>
    <phoneticPr fontId="4"/>
  </si>
  <si>
    <t>住所</t>
  </si>
  <si>
    <t>氏名
（代表者名、
団体名）</t>
    <rPh sb="0" eb="2">
      <t>シメイ</t>
    </rPh>
    <phoneticPr fontId="4"/>
  </si>
  <si>
    <t>役職名</t>
  </si>
  <si>
    <t xml:space="preserve">      　　　年　　　月　　　日</t>
    <rPh sb="9" eb="10">
      <t>ネン</t>
    </rPh>
    <rPh sb="13" eb="14">
      <t>ガツ</t>
    </rPh>
    <rPh sb="17" eb="18">
      <t>ニチ</t>
    </rPh>
    <phoneticPr fontId="4"/>
  </si>
  <si>
    <t>構成員一覧</t>
    <rPh sb="0" eb="3">
      <t>コウセイイン</t>
    </rPh>
    <rPh sb="3" eb="5">
      <t>イチラン</t>
    </rPh>
    <phoneticPr fontId="4"/>
  </si>
  <si>
    <t>（別添２）</t>
    <rPh sb="1" eb="3">
      <t>ベッテン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</si>
  <si>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</si>
  <si>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</si>
  <si>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</si>
  <si>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</si>
  <si>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</si>
  <si>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</si>
  <si>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</si>
  <si>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</si>
  <si>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</si>
  <si>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F.施設（長寿命化）</t>
    <rPh sb="2" eb="4">
      <t>シセツ</t>
    </rPh>
    <rPh sb="5" eb="9">
      <t>チョウジュミョウカ</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</si>
  <si>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</si>
  <si>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</si>
  <si>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</si>
  <si>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</si>
  <si>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プルダウン用</t>
    <rPh sb="5" eb="6">
      <t>ヨウ</t>
    </rPh>
    <phoneticPr fontId="4"/>
  </si>
  <si>
    <t>番号</t>
    <rPh sb="0" eb="2">
      <t>バンゴウ</t>
    </rPh>
    <phoneticPr fontId="2"/>
  </si>
  <si>
    <t>支払区分</t>
    <rPh sb="0" eb="2">
      <t>シハライ</t>
    </rPh>
    <rPh sb="2" eb="4">
      <t>クブン</t>
    </rPh>
    <phoneticPr fontId="4"/>
  </si>
  <si>
    <t>活動項目</t>
    <rPh sb="0" eb="2">
      <t>カツドウ</t>
    </rPh>
    <rPh sb="2" eb="4">
      <t>コウモク</t>
    </rPh>
    <phoneticPr fontId="2"/>
  </si>
  <si>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</si>
  <si>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</si>
  <si>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</si>
  <si>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</si>
  <si>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</si>
  <si>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</si>
  <si>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61　水路の補修</t>
    <rPh sb="3" eb="5">
      <t>スイロ</t>
    </rPh>
    <rPh sb="6" eb="8">
      <t>ホシュウ</t>
    </rPh>
    <phoneticPr fontId="2"/>
  </si>
  <si>
    <t>62　水路の更新等</t>
    <rPh sb="3" eb="5">
      <t>スイロ</t>
    </rPh>
    <rPh sb="6" eb="8">
      <t>コウシン</t>
    </rPh>
    <rPh sb="8" eb="9">
      <t>トウ</t>
    </rPh>
    <phoneticPr fontId="2"/>
  </si>
  <si>
    <t>km</t>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</si>
  <si>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</si>
  <si>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</si>
  <si>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</si>
  <si>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</si>
  <si>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</si>
  <si>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</si>
  <si>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</si>
  <si>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</si>
  <si>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</si>
  <si>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63　農道の補修</t>
    <rPh sb="3" eb="5">
      <t>ノウドウ</t>
    </rPh>
    <rPh sb="6" eb="8">
      <t>ホシュウ</t>
    </rPh>
    <phoneticPr fontId="2"/>
  </si>
  <si>
    <t>64　農道の更新等</t>
    <rPh sb="3" eb="5">
      <t>ノウドウ</t>
    </rPh>
    <rPh sb="6" eb="8">
      <t>コウシン</t>
    </rPh>
    <rPh sb="8" eb="9">
      <t>トウ</t>
    </rPh>
    <phoneticPr fontId="2"/>
  </si>
  <si>
    <t>箇所</t>
    <rPh sb="0" eb="2">
      <t>カショ</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</si>
  <si>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</si>
  <si>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</si>
  <si>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</si>
  <si>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</si>
  <si>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</si>
  <si>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</si>
  <si>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</si>
  <si>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</si>
  <si>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65　ため池の補修</t>
    <rPh sb="5" eb="6">
      <t>イケ</t>
    </rPh>
    <rPh sb="7" eb="9">
      <t>ホシュウ</t>
    </rPh>
    <phoneticPr fontId="2"/>
  </si>
  <si>
    <t>66　ため池（附帯施設）の更新等</t>
    <rPh sb="5" eb="6">
      <t>イケ</t>
    </rPh>
    <rPh sb="7" eb="9">
      <t>フタイ</t>
    </rPh>
    <rPh sb="9" eb="11">
      <t>シセツ</t>
    </rPh>
    <rPh sb="13" eb="15">
      <t>コウシン</t>
    </rPh>
    <rPh sb="15" eb="16">
      <t>トウ</t>
    </rPh>
    <phoneticPr fontId="2"/>
  </si>
  <si>
    <t>３.利子等</t>
    <rPh sb="2" eb="4">
      <t>リシ</t>
    </rPh>
    <rPh sb="4" eb="5">
      <t>トウ</t>
    </rPh>
    <phoneticPr fontId="2"/>
  </si>
  <si>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</si>
  <si>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</si>
  <si>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</si>
  <si>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農用地</t>
    <rPh sb="0" eb="3">
      <t>ノウヨウチ</t>
    </rPh>
    <phoneticPr fontId="4"/>
  </si>
  <si>
    <t>120 給排水施設の補修</t>
    <phoneticPr fontId="4"/>
  </si>
  <si>
    <t>121 給排水施設の更新</t>
    <phoneticPr fontId="4"/>
  </si>
  <si>
    <t>122 畦畔の除去</t>
    <phoneticPr fontId="4"/>
  </si>
  <si>
    <t>123 暗渠排水の整備</t>
    <rPh sb="4" eb="8">
      <t>アンキョハイスイ</t>
    </rPh>
    <rPh sb="9" eb="11">
      <t>セイビ</t>
    </rPh>
    <phoneticPr fontId="4"/>
  </si>
  <si>
    <t xml:space="preserve">124 田んぼダムを目的とした各筆排水等の整備・補修・更新 </t>
    <rPh sb="4" eb="5">
      <t>タ</t>
    </rPh>
    <rPh sb="10" eb="12">
      <t>モクテキ</t>
    </rPh>
    <rPh sb="15" eb="20">
      <t>カクヒツハイスイトウ</t>
    </rPh>
    <phoneticPr fontId="4"/>
  </si>
  <si>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</si>
  <si>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</si>
  <si>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</si>
  <si>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</si>
  <si>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</si>
  <si>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</si>
  <si>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</si>
  <si>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</si>
  <si>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５.外注費</t>
    <rPh sb="2" eb="5">
      <t>ガイチュウヒ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</si>
  <si>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</si>
  <si>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</si>
  <si>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</si>
  <si>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６.その他支出</t>
    <rPh sb="4" eb="5">
      <t>タ</t>
    </rPh>
    <rPh sb="5" eb="7">
      <t>シシュツ</t>
    </rPh>
    <phoneticPr fontId="2"/>
  </si>
  <si>
    <t>3 事務・組織運営等に関する研修、機械の安全使用に関する研修</t>
    <phoneticPr fontId="4"/>
  </si>
  <si>
    <t>水環境の回復</t>
    <rPh sb="0" eb="3">
      <t>ミズカンキョウ</t>
    </rPh>
    <rPh sb="4" eb="6">
      <t>カイフク</t>
    </rPh>
    <phoneticPr fontId="2"/>
  </si>
  <si>
    <t>７.返還</t>
    <rPh sb="2" eb="4">
      <t>ヘンカン</t>
    </rPh>
    <phoneticPr fontId="2"/>
  </si>
  <si>
    <t>実践活動</t>
    <rPh sb="0" eb="2">
      <t>ジッセン</t>
    </rPh>
    <rPh sb="2" eb="4">
      <t>カツドウ</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</si>
  <si>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</si>
  <si>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</si>
  <si>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</si>
  <si>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</si>
  <si>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</si>
  <si>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</si>
  <si>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</si>
  <si>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</si>
  <si>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</si>
  <si>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</si>
  <si>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</si>
  <si>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</si>
  <si>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</si>
  <si>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</si>
  <si>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</si>
  <si>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</si>
  <si>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</si>
  <si>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</si>
  <si>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</si>
  <si>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</si>
  <si>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</si>
  <si>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Q.チェック</t>
    <phoneticPr fontId="4"/>
  </si>
  <si>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</si>
  <si>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</si>
  <si>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長期中干し</t>
    <rPh sb="0" eb="4">
      <t>チョウキナカボシ</t>
    </rPh>
    <phoneticPr fontId="4"/>
  </si>
  <si>
    <t>水稲</t>
    <rPh sb="0" eb="2">
      <t>スイトウ</t>
    </rPh>
    <phoneticPr fontId="4"/>
  </si>
  <si>
    <t>☑</t>
    <phoneticPr fontId="4"/>
  </si>
  <si>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</si>
  <si>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2"/>
  </si>
  <si>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</si>
  <si>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2"/>
  </si>
  <si>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</si>
  <si>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</si>
  <si>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</si>
  <si>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</si>
  <si>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</si>
  <si>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15 ため池附帯施設の保守管理</t>
  </si>
  <si>
    <t>中干し延期</t>
    <rPh sb="0" eb="2">
      <t>ナカボ</t>
    </rPh>
    <rPh sb="3" eb="5">
      <t>エンキ</t>
    </rPh>
    <phoneticPr fontId="4"/>
  </si>
  <si>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</si>
  <si>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2"/>
  </si>
  <si>
    <t>江の設置_作溝実施</t>
    <rPh sb="0" eb="1">
      <t>エ</t>
    </rPh>
    <rPh sb="2" eb="4">
      <t>セッチ</t>
    </rPh>
    <rPh sb="5" eb="7">
      <t>サクミゾ</t>
    </rPh>
    <rPh sb="7" eb="9">
      <t>ジッシ</t>
    </rPh>
    <phoneticPr fontId="4"/>
  </si>
  <si>
    <t>推進活動</t>
    <rPh sb="0" eb="2">
      <t>スイシン</t>
    </rPh>
    <rPh sb="2" eb="4">
      <t>カツドウ</t>
    </rPh>
    <phoneticPr fontId="4"/>
  </si>
  <si>
    <t>17 農業者の検討会の開催</t>
  </si>
  <si>
    <t>江の設置_作溝未実施</t>
    <rPh sb="0" eb="1">
      <t>エ</t>
    </rPh>
    <rPh sb="2" eb="4">
      <t>セッチ</t>
    </rPh>
    <rPh sb="5" eb="6">
      <t>サク</t>
    </rPh>
    <rPh sb="6" eb="7">
      <t>ミゾ</t>
    </rPh>
    <rPh sb="7" eb="8">
      <t>ミ</t>
    </rPh>
    <rPh sb="8" eb="10">
      <t>ジッシ</t>
    </rPh>
    <phoneticPr fontId="4"/>
  </si>
  <si>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</si>
  <si>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</si>
  <si>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</si>
  <si>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</si>
  <si>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2"/>
  </si>
  <si>
    <t>21 地域住民等に対する意向調査等</t>
  </si>
  <si>
    <t>　　　「59　都道府県、市町村が特に認める活動」の下に行を挿入し、取組名を入力する。</t>
    <rPh sb="33" eb="36">
      <t>トリクミメイ</t>
    </rPh>
    <rPh sb="37" eb="39">
      <t>ニュウリョク</t>
    </rPh>
    <phoneticPr fontId="2"/>
  </si>
  <si>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</si>
  <si>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2"/>
  </si>
  <si>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</si>
  <si>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</si>
  <si>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</si>
  <si>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</si>
  <si>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</si>
  <si>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③長寿命化の項目を追加する場合</t>
    <rPh sb="1" eb="5">
      <t>チョウジュミョウカ</t>
    </rPh>
    <phoneticPr fontId="2"/>
  </si>
  <si>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</si>
  <si>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</si>
  <si>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</si>
  <si>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2"/>
  </si>
  <si>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</si>
  <si>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2"/>
  </si>
  <si>
    <t>28 年度活動計画の策定</t>
  </si>
  <si>
    <t>　　　を入力する。このとき、「●共通」で入力した取組名と同じになるように注意してください。</t>
    <phoneticPr fontId="2"/>
  </si>
  <si>
    <t>研修</t>
    <rPh sb="0" eb="2">
      <t>ケンシュウ</t>
    </rPh>
    <phoneticPr fontId="2"/>
  </si>
  <si>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</si>
  <si>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2"/>
  </si>
  <si>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</si>
  <si>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</si>
  <si>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</si>
  <si>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</si>
  <si>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</si>
  <si>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</si>
  <si>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</si>
  <si>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</si>
  <si>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</si>
  <si>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</si>
  <si>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</si>
  <si>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</si>
  <si>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</si>
  <si>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</si>
  <si>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</si>
  <si>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</si>
  <si>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</si>
  <si>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</si>
  <si>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</si>
  <si>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</si>
  <si>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</si>
  <si>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</si>
  <si>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</si>
  <si>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</si>
  <si>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</si>
  <si>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</si>
  <si>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</si>
  <si>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</si>
  <si>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</si>
  <si>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増進活動</t>
    <rPh sb="0" eb="2">
      <t>ゾウシン</t>
    </rPh>
    <rPh sb="2" eb="4">
      <t>カツドウ</t>
    </rPh>
    <phoneticPr fontId="4"/>
  </si>
  <si>
    <t>52 遊休農地の有効活用</t>
  </si>
  <si>
    <t>53 鳥獣被害防止対策及び環境改善活動の強化</t>
    <rPh sb="3" eb="5">
      <t>チョウジュウ</t>
    </rPh>
    <rPh sb="5" eb="7">
      <t>ヒガイ</t>
    </rPh>
    <rPh sb="7" eb="9">
      <t>ボウシ</t>
    </rPh>
    <rPh sb="9" eb="11">
      <t>タイサク</t>
    </rPh>
    <rPh sb="11" eb="12">
      <t>オヨ</t>
    </rPh>
    <phoneticPr fontId="4"/>
  </si>
  <si>
    <t>54 地域住民による直営施工</t>
  </si>
  <si>
    <t>55 防災・減災力の強化</t>
  </si>
  <si>
    <t>56 農村環境保全活動の幅広い展開</t>
  </si>
  <si>
    <t>57 やすらぎ・福祉及び教育機能の活用</t>
    <phoneticPr fontId="4"/>
  </si>
  <si>
    <t>58 農村文化の伝承を通じた農村コミュニティの強化</t>
  </si>
  <si>
    <t>58-2</t>
    <phoneticPr fontId="4"/>
  </si>
  <si>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4"/>
  </si>
  <si>
    <t>58-3</t>
    <phoneticPr fontId="4"/>
  </si>
  <si>
    <t>59 都道府県、市町村が特に認める活動</t>
  </si>
  <si>
    <t>60 広報活動・農村関係人口の拡大</t>
    <rPh sb="8" eb="10">
      <t>ノウソン</t>
    </rPh>
    <rPh sb="10" eb="12">
      <t>カンケイ</t>
    </rPh>
    <rPh sb="12" eb="14">
      <t>ジンコウ</t>
    </rPh>
    <rPh sb="15" eb="17">
      <t>カクダイ</t>
    </rPh>
    <phoneticPr fontId="4"/>
  </si>
  <si>
    <t>長寿命化</t>
    <rPh sb="0" eb="4">
      <t>チョウジュミョウカ</t>
    </rPh>
    <phoneticPr fontId="4"/>
  </si>
  <si>
    <t>61 水路の補修</t>
  </si>
  <si>
    <t>62 水路の更新等</t>
  </si>
  <si>
    <t>63 農道の補修</t>
  </si>
  <si>
    <t>64 農道の更新等</t>
  </si>
  <si>
    <t>65 ため池の補修</t>
  </si>
  <si>
    <t>66 ため池（附帯施設）の更新等</t>
  </si>
  <si>
    <t>農地維持</t>
    <rPh sb="0" eb="2">
      <t>ノウチ</t>
    </rPh>
    <rPh sb="2" eb="4">
      <t>イジ</t>
    </rPh>
    <phoneticPr fontId="1"/>
  </si>
  <si>
    <t>実践活動</t>
    <rPh sb="0" eb="2">
      <t>ジッセン</t>
    </rPh>
    <rPh sb="2" eb="4">
      <t>カツドウ</t>
    </rPh>
    <phoneticPr fontId="1"/>
  </si>
  <si>
    <t>農用地</t>
    <rPh sb="0" eb="3">
      <t>ノウヨウチ</t>
    </rPh>
    <phoneticPr fontId="1"/>
  </si>
  <si>
    <t>100 施設の適正管理のための除排雪</t>
    <rPh sb="4" eb="6">
      <t>シセツ</t>
    </rPh>
    <rPh sb="7" eb="9">
      <t>テキセイ</t>
    </rPh>
    <rPh sb="9" eb="11">
      <t>カンリ</t>
    </rPh>
    <rPh sb="15" eb="18">
      <t>ジョハイセツ</t>
    </rPh>
    <phoneticPr fontId="1"/>
  </si>
  <si>
    <t>水路</t>
    <rPh sb="0" eb="2">
      <t>スイロ</t>
    </rPh>
    <phoneticPr fontId="1"/>
  </si>
  <si>
    <t>101 施設の適正管理のための除排雪</t>
    <rPh sb="4" eb="6">
      <t>シセツ</t>
    </rPh>
    <rPh sb="7" eb="9">
      <t>テキセイ</t>
    </rPh>
    <rPh sb="9" eb="11">
      <t>カンリ</t>
    </rPh>
    <rPh sb="15" eb="18">
      <t>ジョハイセツ</t>
    </rPh>
    <phoneticPr fontId="1"/>
  </si>
  <si>
    <t>長寿命化</t>
    <rPh sb="0" eb="4">
      <t>チョウジュミョウカ</t>
    </rPh>
    <phoneticPr fontId="1"/>
  </si>
  <si>
    <t>120 給排水施設の補修</t>
    <rPh sb="4" eb="7">
      <t>キュウハイスイ</t>
    </rPh>
    <rPh sb="7" eb="9">
      <t>シセツ</t>
    </rPh>
    <rPh sb="10" eb="12">
      <t>ホシュウ</t>
    </rPh>
    <phoneticPr fontId="1"/>
  </si>
  <si>
    <t>121 給排水施設の更新</t>
    <rPh sb="10" eb="12">
      <t>コウシン</t>
    </rPh>
    <phoneticPr fontId="1"/>
  </si>
  <si>
    <t>122 畦畔の除去</t>
    <rPh sb="4" eb="6">
      <t>ケイハン</t>
    </rPh>
    <rPh sb="7" eb="9">
      <t>ジョキョ</t>
    </rPh>
    <phoneticPr fontId="1"/>
  </si>
  <si>
    <t>123 暗渠排水の整備</t>
    <rPh sb="4" eb="8">
      <t>アンキョハイスイ</t>
    </rPh>
    <rPh sb="9" eb="11">
      <t>セイビ</t>
    </rPh>
    <phoneticPr fontId="1"/>
  </si>
  <si>
    <t>124 田んぼダムを目的とした各筆排水等の整備・補修・更新</t>
    <rPh sb="4" eb="5">
      <t>タ</t>
    </rPh>
    <rPh sb="10" eb="12">
      <t>モクテキ</t>
    </rPh>
    <rPh sb="15" eb="20">
      <t>カクヒツハイスイトウ</t>
    </rPh>
    <phoneticPr fontId="1"/>
  </si>
  <si>
    <t>この線より上に行を挿入してください。</t>
  </si>
  <si>
    <t>P列に○がついている項目のみを抽出</t>
    <rPh sb="1" eb="2">
      <t>レツ</t>
    </rPh>
    <rPh sb="10" eb="12">
      <t>コウモク</t>
    </rPh>
    <rPh sb="15" eb="17">
      <t>チュウシュツ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</si>
</sst>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quot;平成&quot;0&quot;年度&quot;"/>
    <numFmt numFmtId="177" formatCode="#&quot; 年&quot;"/>
    <numFmt numFmtId="178" formatCode="&quot;平成 &quot;#&quot; 年度&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quot; a )&quot;;\-#,###;&quot;&quot;;@"/>
    <numFmt numFmtId="195" formatCode="#,###,##0&quot;a&quot;"/>
    <numFmt numFmtId="196" formatCode="#,###;\-#,###;&quot;&quot;;@"/>
    <numFmt numFmtId="197" formatCode="#,###&quot; 円/a&quot;"/>
    <numFmt numFmtId="198" formatCode="&quot;(&quot;#,##0.00&quot; a )&quot;;\-#,###;&quot;&quot;;@"/>
    <numFmt numFmtId="199" formatCode="#&quot; 集落&quot;"/>
    <numFmt numFmtId="200" formatCode="#&quot;集落&quot;"/>
    <numFmt numFmtId="201" formatCode="#,###,###&quot; a&quot;"/>
    <numFmt numFmtId="202" formatCode="General&quot; a&quot;"/>
    <numFmt numFmtId="203" formatCode="0.00_);[Red]\(0.00\)"/>
    <numFmt numFmtId="204" formatCode="###,###,###&quot;a&quot;"/>
    <numFmt numFmtId="205" formatCode="#,##0_ "/>
    <numFmt numFmtId="206" formatCode="#&quot;人&quot;"/>
    <numFmt numFmtId="207" formatCode="#&quot;団体&quot;"/>
    <numFmt numFmtId="208" formatCode="#&quot;人・団体&quot;"/>
    <numFmt numFmtId="209" formatCode="0.000"/>
    <numFmt numFmtId="210" formatCode="#,###&quot; 円/広域活動組織&quot;"/>
    <numFmt numFmtId="211" formatCode="#,###&quot; 円/年・組織&quot;"/>
    <numFmt numFmtId="212" formatCode="0_);[Red]\(0\)"/>
    <numFmt numFmtId="213" formatCode="#"/>
  </numFmts>
  <fonts count="9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9"/>
      <name val="Meiryo UI"/>
      <family val="3"/>
      <charset val="128"/>
    </font>
    <font>
      <sz val="11"/>
      <name val="Meiryo UI"/>
      <family val="3"/>
      <charset val="128"/>
    </font>
    <font>
      <sz val="9"/>
      <color theme="1"/>
      <name val="Meiryo UI"/>
      <family val="3"/>
      <charset val="128"/>
    </font>
    <font>
      <i/>
      <sz val="11"/>
      <name val="メイリオ"/>
      <family val="3"/>
      <charset val="128"/>
    </font>
    <font>
      <sz val="10"/>
      <color theme="1"/>
      <name val="メイリオ"/>
      <family val="3"/>
      <charset val="128"/>
    </font>
    <font>
      <i/>
      <sz val="10"/>
      <name val="メイリオ"/>
      <family val="3"/>
      <charset val="128"/>
    </font>
    <font>
      <i/>
      <sz val="10"/>
      <color theme="1"/>
      <name val="メイリオ"/>
      <family val="3"/>
      <charset val="128"/>
    </font>
    <font>
      <i/>
      <sz val="11"/>
      <color theme="1"/>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sz val="9"/>
      <color theme="1"/>
      <name val="HG丸ｺﾞｼｯｸM-PRO"/>
      <family val="3"/>
      <charset val="128"/>
    </font>
    <font>
      <b/>
      <sz val="10"/>
      <color theme="0"/>
      <name val="メイリオ"/>
      <family val="3"/>
      <charset val="128"/>
    </font>
    <font>
      <b/>
      <i/>
      <sz val="11"/>
      <color theme="0"/>
      <name val="メイリオ"/>
      <family val="3"/>
      <charset val="128"/>
    </font>
    <font>
      <sz val="10"/>
      <color theme="1"/>
      <name val="HG丸ｺﾞｼｯｸM-PRO"/>
      <family val="3"/>
      <charset val="128"/>
    </font>
    <font>
      <sz val="8"/>
      <color theme="1"/>
      <name val="メイリオ"/>
      <family val="3"/>
      <charset val="128"/>
    </font>
    <font>
      <b/>
      <i/>
      <sz val="10"/>
      <color theme="0"/>
      <name val="メイリオ"/>
      <family val="3"/>
      <charset val="128"/>
    </font>
    <font>
      <sz val="8"/>
      <color theme="1"/>
      <name val="HG丸ｺﾞｼｯｸM-PRO"/>
      <family val="3"/>
      <charset val="128"/>
    </font>
    <font>
      <sz val="11"/>
      <color theme="1"/>
      <name val="メイリオ"/>
      <family val="3"/>
      <charset val="128"/>
    </font>
    <font>
      <strike/>
      <sz val="9"/>
      <color theme="1"/>
      <name val="HG丸ｺﾞｼｯｸM-PRO"/>
      <family val="3"/>
      <charset val="128"/>
    </font>
    <font>
      <strike/>
      <sz val="9"/>
      <color rgb="FFFF0000"/>
      <name val="HG丸ｺﾞｼｯｸM-PRO"/>
      <family val="3"/>
      <charset val="128"/>
    </font>
    <font>
      <sz val="9"/>
      <color rgb="FFFF0000"/>
      <name val="HG丸ｺﾞｼｯｸM-PRO"/>
      <family val="3"/>
      <charset val="128"/>
    </font>
    <font>
      <sz val="9"/>
      <name val="メイリオ"/>
      <family val="3"/>
      <charset val="128"/>
    </font>
    <font>
      <sz val="6"/>
      <name val="HG丸ｺﾞｼｯｸM-PRO"/>
      <family val="3"/>
      <charset val="128"/>
    </font>
    <font>
      <i/>
      <sz val="8"/>
      <name val="メイリオ"/>
      <family val="3"/>
      <charset val="128"/>
    </font>
    <font>
      <sz val="10"/>
      <color rgb="FFFF0000"/>
      <name val="メイリオ"/>
      <family val="3"/>
      <charset val="128"/>
    </font>
    <font>
      <sz val="9"/>
      <color theme="1"/>
      <name val="メイリオ"/>
      <family val="3"/>
      <charset val="128"/>
    </font>
    <font>
      <sz val="10"/>
      <color theme="4"/>
      <name val="メイリオ"/>
      <family val="3"/>
      <charset val="128"/>
    </font>
    <font>
      <u/>
      <sz val="10"/>
      <name val="HG丸ｺﾞｼｯｸM-PRO"/>
      <family val="3"/>
      <charset val="128"/>
    </font>
    <font>
      <sz val="9.5"/>
      <name val="HG丸ｺﾞｼｯｸM-PRO"/>
      <family val="3"/>
      <charset val="128"/>
    </font>
    <font>
      <u/>
      <sz val="10"/>
      <color theme="1"/>
      <name val="HG丸ｺﾞｼｯｸM-PRO"/>
      <family val="3"/>
      <charset val="128"/>
    </font>
    <font>
      <sz val="9"/>
      <color theme="4"/>
      <name val="メイリオ"/>
      <family val="3"/>
      <charset val="128"/>
    </font>
    <font>
      <sz val="8"/>
      <color rgb="FFFF0000"/>
      <name val="メイリオ"/>
      <family val="3"/>
      <charset val="128"/>
    </font>
    <font>
      <sz val="7"/>
      <color rgb="FFFF0000"/>
      <name val="メイリオ"/>
      <family val="3"/>
      <charset val="128"/>
    </font>
    <font>
      <b/>
      <sz val="9"/>
      <color theme="0"/>
      <name val="メイリオ"/>
      <family val="3"/>
      <charset val="128"/>
    </font>
    <font>
      <sz val="6"/>
      <name val="游ゴシック"/>
      <family val="3"/>
      <charset val="128"/>
      <scheme val="minor"/>
    </font>
    <font>
      <sz val="6"/>
      <name val="メイリオ"/>
      <family val="3"/>
      <charset val="128"/>
    </font>
    <font>
      <sz val="6"/>
      <color rgb="FFFF0000"/>
      <name val="メイリオ"/>
      <family val="3"/>
      <charset val="128"/>
    </font>
    <font>
      <u/>
      <sz val="10"/>
      <name val="メイリオ"/>
      <family val="3"/>
      <charset val="128"/>
    </font>
    <font>
      <sz val="11"/>
      <color theme="1"/>
      <name val="游ゴシック"/>
      <family val="3"/>
      <charset val="128"/>
      <scheme val="minor"/>
    </font>
    <font>
      <sz val="9"/>
      <color theme="4"/>
      <name val="HG丸ｺﾞｼｯｸM-PRO"/>
      <family val="3"/>
      <charset val="128"/>
    </font>
    <font>
      <u/>
      <sz val="9"/>
      <name val="HG丸ｺﾞｼｯｸM-PRO"/>
      <family val="3"/>
      <charset val="128"/>
    </font>
    <font>
      <sz val="11"/>
      <color theme="1"/>
      <name val="ＭＳ Ｐゴシック"/>
      <family val="3"/>
      <charset val="128"/>
    </font>
    <font>
      <sz val="12"/>
      <color theme="1"/>
      <name val="メイリオ"/>
      <family val="3"/>
      <charset val="128"/>
    </font>
    <font>
      <u/>
      <sz val="10"/>
      <color theme="1"/>
      <name val="メイリオ"/>
      <family val="3"/>
      <charset val="128"/>
    </font>
    <font>
      <sz val="12"/>
      <color theme="1"/>
      <name val="ＭＳ Ｐゴシック"/>
      <family val="3"/>
      <charset val="128"/>
    </font>
    <font>
      <sz val="14"/>
      <color theme="1"/>
      <name val="メイリオ"/>
      <family val="3"/>
      <charset val="128"/>
    </font>
    <font>
      <sz val="14"/>
      <color theme="1"/>
      <name val="ＭＳ Ｐゴシック"/>
      <family val="3"/>
      <charset val="128"/>
    </font>
    <font>
      <i/>
      <strike/>
      <sz val="11"/>
      <color theme="1"/>
      <name val="メイリオ"/>
      <family val="3"/>
      <charset val="128"/>
    </font>
    <font>
      <b/>
      <sz val="14"/>
      <name val="メイリオ"/>
      <family val="3"/>
      <charset val="128"/>
    </font>
    <font>
      <sz val="13"/>
      <name val="メイリオ"/>
      <family val="3"/>
      <charset val="128"/>
    </font>
    <font>
      <sz val="14"/>
      <color theme="1"/>
      <name val="HG丸ｺﾞｼｯｸM-PRO"/>
      <family val="3"/>
      <charset val="128"/>
    </font>
    <font>
      <sz val="14"/>
      <name val="HG丸ｺﾞｼｯｸM-PRO"/>
      <family val="3"/>
      <charset val="128"/>
    </font>
    <font>
      <sz val="12"/>
      <color theme="1"/>
      <name val="Meiryo UI"/>
      <family val="3"/>
      <charset val="128"/>
    </font>
    <font>
      <sz val="12"/>
      <color theme="1"/>
      <name val="HG丸ｺﾞｼｯｸM-PRO"/>
      <family val="3"/>
      <charset val="128"/>
    </font>
    <font>
      <sz val="11"/>
      <color rgb="FFFF0000"/>
      <name val="ＭＳ 明朝"/>
      <family val="1"/>
      <charset val="128"/>
    </font>
    <font>
      <b/>
      <sz val="10"/>
      <color theme="1"/>
      <name val="Meiryo UI"/>
      <family val="3"/>
      <charset val="128"/>
    </font>
    <font>
      <sz val="12"/>
      <color rgb="FFFF0000"/>
      <name val="HG丸ｺﾞｼｯｸM-PRO"/>
      <family val="3"/>
      <charset val="128"/>
    </font>
    <font>
      <b/>
      <sz val="10"/>
      <color theme="1"/>
      <name val="メイリオ"/>
      <family val="3"/>
      <charset val="128"/>
    </font>
    <font>
      <sz val="10"/>
      <color theme="4"/>
      <name val="Meiryo UI"/>
      <family val="3"/>
      <charset val="128"/>
    </font>
    <font>
      <sz val="14"/>
      <color rgb="FFFF0000"/>
      <name val="Meiryo UI"/>
      <family val="3"/>
      <charset val="128"/>
    </font>
    <font>
      <i/>
      <sz val="14"/>
      <color theme="1"/>
      <name val="メイリオ"/>
      <family val="3"/>
      <charset val="128"/>
    </font>
    <font>
      <sz val="16"/>
      <name val="メイリオ"/>
      <family val="3"/>
      <charset val="128"/>
    </font>
    <font>
      <sz val="14"/>
      <color rgb="FFFF0000"/>
      <name val="メイリオ"/>
      <family val="3"/>
      <charset val="128"/>
    </font>
    <font>
      <sz val="16"/>
      <color theme="4"/>
      <name val="メイリオ"/>
      <family val="3"/>
      <charset val="128"/>
    </font>
    <font>
      <sz val="18"/>
      <color theme="1"/>
      <name val="メイリオ"/>
      <family val="3"/>
      <charset val="128"/>
    </font>
    <font>
      <sz val="11"/>
      <color theme="1"/>
      <name val="Meiryo UI"/>
      <family val="3"/>
      <charset val="128"/>
    </font>
    <font>
      <sz val="20"/>
      <color theme="1"/>
      <name val="メイリオ"/>
      <family val="3"/>
      <charset val="128"/>
    </font>
    <font>
      <sz val="10"/>
      <color theme="1"/>
      <name val="ＭＳ ゴシック"/>
      <family val="3"/>
      <charset val="128"/>
    </font>
    <font>
      <sz val="6"/>
      <name val="BIZ UDPゴシック"/>
      <family val="2"/>
      <charset val="128"/>
    </font>
    <font>
      <sz val="10"/>
      <color theme="1"/>
      <name val="游ゴシック"/>
      <family val="3"/>
      <charset val="128"/>
      <scheme val="minor"/>
    </font>
    <font>
      <b/>
      <sz val="14"/>
      <color theme="1"/>
      <name val="メイリオ"/>
      <family val="3"/>
      <charset val="128"/>
    </font>
    <font>
      <sz val="16"/>
      <name val="游ゴシック"/>
      <family val="3"/>
      <charset val="128"/>
      <scheme val="minor"/>
    </font>
    <font>
      <b/>
      <sz val="20"/>
      <color theme="1"/>
      <name val="メイリオ"/>
      <family val="3"/>
      <charset val="128"/>
    </font>
    <font>
      <sz val="18"/>
      <name val="Meiryo UI"/>
      <family val="3"/>
      <charset val="128"/>
    </font>
    <font>
      <sz val="12"/>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s>
  <fills count="16">
    <fill>
      <patternFill patternType="none"/>
    </fill>
    <fill>
      <patternFill patternType="gray125"/>
    </fill>
    <fill>
      <patternFill patternType="solid">
        <fgColor theme="6"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749992370372631"/>
        <bgColor indexed="64"/>
      </patternFill>
    </fill>
    <fill>
      <patternFill patternType="solid">
        <fgColor theme="7" tint="0.59996337778862885"/>
        <bgColor indexed="64"/>
      </patternFill>
    </fill>
    <fill>
      <patternFill patternType="solid">
        <fgColor rgb="FFFFFF99"/>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s>
  <borders count="118">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thin">
        <color auto="1"/>
      </left>
      <right style="thin">
        <color indexed="64"/>
      </right>
      <top/>
      <bottom style="double">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theme="1"/>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theme="1"/>
      </left>
      <right style="thin">
        <color indexed="64"/>
      </right>
      <top/>
      <bottom/>
      <diagonal/>
    </border>
    <border>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right style="thin">
        <color theme="1"/>
      </right>
      <top style="hair">
        <color theme="1"/>
      </top>
      <bottom/>
      <diagonal/>
    </border>
    <border>
      <left style="thin">
        <color theme="1"/>
      </left>
      <right style="thin">
        <color theme="1"/>
      </right>
      <top style="hair">
        <color theme="1"/>
      </top>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s>
  <cellStyleXfs count="1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55" fillId="0" borderId="0">
      <alignment vertical="center"/>
    </xf>
    <xf numFmtId="0" fontId="2" fillId="0" borderId="0"/>
    <xf numFmtId="0" fontId="55" fillId="0" borderId="0">
      <alignment vertical="center"/>
    </xf>
    <xf numFmtId="0" fontId="55" fillId="0" borderId="0">
      <alignment vertical="center"/>
    </xf>
    <xf numFmtId="0" fontId="2" fillId="0" borderId="0"/>
    <xf numFmtId="0" fontId="55" fillId="0" borderId="0">
      <alignment vertical="center"/>
    </xf>
    <xf numFmtId="0" fontId="2" fillId="0" borderId="0">
      <alignment vertical="center"/>
    </xf>
    <xf numFmtId="0" fontId="1" fillId="0" borderId="0">
      <alignment vertical="center"/>
    </xf>
  </cellStyleXfs>
  <cellXfs count="1227">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shrinkToFi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8" fillId="0" borderId="5" xfId="0" applyFont="1" applyBorder="1" applyAlignment="1" applyProtection="1">
      <alignment horizontal="center" vertical="center"/>
      <protection locked="0"/>
    </xf>
    <xf numFmtId="0" fontId="3" fillId="0" borderId="5" xfId="0" applyFont="1" applyBorder="1">
      <alignment vertical="center"/>
    </xf>
    <xf numFmtId="0" fontId="7" fillId="0" borderId="5" xfId="0" applyFont="1" applyBorder="1" applyAlignment="1" applyProtection="1">
      <alignment horizontal="center" vertical="center"/>
      <protection locked="0"/>
    </xf>
    <xf numFmtId="0" fontId="9" fillId="0" borderId="0" xfId="0" applyFont="1">
      <alignment vertical="center"/>
    </xf>
    <xf numFmtId="0" fontId="10" fillId="0" borderId="0" xfId="0" applyFont="1">
      <alignment vertical="center"/>
    </xf>
    <xf numFmtId="0" fontId="10" fillId="0" borderId="9" xfId="0" applyFont="1" applyBorder="1">
      <alignment vertical="center"/>
    </xf>
    <xf numFmtId="0" fontId="11" fillId="0" borderId="0" xfId="0" applyFont="1">
      <alignment vertical="center"/>
    </xf>
    <xf numFmtId="0" fontId="5" fillId="0" borderId="0" xfId="0" applyFont="1" applyAlignment="1">
      <alignment vertical="center" wrapText="1"/>
    </xf>
    <xf numFmtId="0" fontId="3" fillId="0" borderId="0" xfId="0" applyFont="1" applyAlignment="1">
      <alignment horizontal="left" vertical="center" indent="1"/>
    </xf>
    <xf numFmtId="0" fontId="3" fillId="0" borderId="0" xfId="0" applyFont="1" applyAlignment="1">
      <alignment vertical="center" wrapText="1"/>
    </xf>
    <xf numFmtId="0" fontId="6" fillId="0" borderId="0" xfId="0" applyFont="1" applyAlignment="1">
      <alignment vertical="center" wrapText="1"/>
    </xf>
    <xf numFmtId="176" fontId="3" fillId="0" borderId="0" xfId="0" applyNumberFormat="1" applyFont="1">
      <alignment vertical="center"/>
    </xf>
    <xf numFmtId="176" fontId="3" fillId="0" borderId="0" xfId="0" applyNumberFormat="1" applyFont="1" applyAlignment="1">
      <alignment horizontal="center" vertical="center"/>
    </xf>
    <xf numFmtId="0" fontId="3" fillId="0" borderId="0" xfId="0" applyFont="1" applyAlignment="1">
      <alignment vertical="center" textRotation="255"/>
    </xf>
    <xf numFmtId="0" fontId="13" fillId="4" borderId="5"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78" fontId="12" fillId="0" borderId="13" xfId="0" applyNumberFormat="1" applyFont="1" applyBorder="1" applyAlignment="1">
      <alignment horizontal="center" vertical="center"/>
    </xf>
    <xf numFmtId="0" fontId="15" fillId="3" borderId="14" xfId="0" applyFont="1" applyFill="1" applyBorder="1" applyAlignment="1" applyProtection="1">
      <alignment horizontal="center" vertical="center" shrinkToFit="1"/>
      <protection locked="0"/>
    </xf>
    <xf numFmtId="0" fontId="15" fillId="3" borderId="13" xfId="0" applyFont="1" applyFill="1" applyBorder="1" applyAlignment="1">
      <alignment horizontal="center" vertical="center" shrinkToFit="1"/>
    </xf>
    <xf numFmtId="0" fontId="15" fillId="3" borderId="16" xfId="0" applyFont="1" applyFill="1" applyBorder="1" applyAlignment="1" applyProtection="1">
      <alignment horizontal="center" vertical="center" shrinkToFit="1"/>
      <protection locked="0"/>
    </xf>
    <xf numFmtId="0" fontId="15" fillId="3" borderId="12" xfId="0" applyFont="1" applyFill="1" applyBorder="1" applyAlignment="1">
      <alignment horizontal="center" vertical="center" shrinkToFit="1"/>
    </xf>
    <xf numFmtId="0" fontId="15" fillId="0" borderId="12" xfId="0" applyFont="1" applyBorder="1" applyAlignment="1">
      <alignment horizontal="center" vertical="center" shrinkToFit="1"/>
    </xf>
    <xf numFmtId="0" fontId="15" fillId="0" borderId="14" xfId="0" applyFont="1" applyBorder="1" applyAlignment="1" applyProtection="1">
      <alignment horizontal="center" vertical="center" shrinkToFit="1"/>
      <protection locked="0"/>
    </xf>
    <xf numFmtId="0" fontId="6" fillId="0" borderId="0" xfId="0" applyFont="1" applyAlignment="1">
      <alignment horizontal="left" vertical="center"/>
    </xf>
    <xf numFmtId="0" fontId="6" fillId="0" borderId="0" xfId="0" applyFont="1" applyAlignment="1">
      <alignment horizontal="left" vertical="center" wrapText="1" shrinkToFit="1"/>
    </xf>
    <xf numFmtId="179" fontId="6" fillId="0" borderId="0" xfId="0" applyNumberFormat="1" applyFont="1" applyAlignment="1">
      <alignment horizontal="left" vertical="center"/>
    </xf>
    <xf numFmtId="0" fontId="6" fillId="0" borderId="0" xfId="0" applyFont="1" applyAlignment="1">
      <alignment vertical="center" textRotation="255"/>
    </xf>
    <xf numFmtId="0" fontId="5" fillId="4" borderId="6" xfId="0" applyFont="1" applyFill="1" applyBorder="1">
      <alignment vertical="center"/>
    </xf>
    <xf numFmtId="0" fontId="5" fillId="4" borderId="7" xfId="0" applyFont="1" applyFill="1" applyBorder="1">
      <alignment vertical="center"/>
    </xf>
    <xf numFmtId="0" fontId="5" fillId="4" borderId="17" xfId="0" applyFont="1" applyFill="1" applyBorder="1">
      <alignment vertical="center"/>
    </xf>
    <xf numFmtId="0" fontId="5" fillId="4" borderId="13" xfId="0" applyFont="1" applyFill="1" applyBorder="1" applyAlignment="1">
      <alignment vertical="center" wrapText="1"/>
    </xf>
    <xf numFmtId="180" fontId="17" fillId="5" borderId="10" xfId="1" applyNumberFormat="1" applyFont="1" applyFill="1" applyBorder="1" applyAlignment="1" applyProtection="1">
      <alignment vertical="center" shrinkToFit="1"/>
    </xf>
    <xf numFmtId="182" fontId="17" fillId="3" borderId="18" xfId="1" applyNumberFormat="1" applyFont="1" applyFill="1" applyBorder="1" applyAlignment="1" applyProtection="1">
      <alignment horizontal="right" vertical="center" shrinkToFit="1"/>
    </xf>
    <xf numFmtId="183" fontId="17" fillId="2" borderId="25" xfId="1" applyNumberFormat="1" applyFont="1" applyFill="1" applyBorder="1" applyAlignment="1" applyProtection="1">
      <alignment horizontal="right" vertical="center" shrinkToFit="1"/>
    </xf>
    <xf numFmtId="181" fontId="17" fillId="5" borderId="14" xfId="1" applyNumberFormat="1" applyFont="1" applyFill="1" applyBorder="1" applyAlignment="1" applyProtection="1">
      <alignment vertical="center" shrinkToFit="1"/>
    </xf>
    <xf numFmtId="181" fontId="17" fillId="3" borderId="21" xfId="1" applyNumberFormat="1" applyFont="1" applyFill="1" applyBorder="1" applyAlignment="1" applyProtection="1">
      <alignment vertical="center" shrinkToFit="1"/>
      <protection locked="0"/>
    </xf>
    <xf numFmtId="180" fontId="17" fillId="0" borderId="10" xfId="1" applyNumberFormat="1" applyFont="1" applyFill="1" applyBorder="1" applyAlignment="1" applyProtection="1">
      <alignment horizontal="right" vertical="center" shrinkToFit="1"/>
    </xf>
    <xf numFmtId="184" fontId="17" fillId="0" borderId="19" xfId="0" applyNumberFormat="1" applyFont="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pplyProtection="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pplyProtection="1">
      <alignment vertical="center"/>
      <protection locked="0"/>
    </xf>
    <xf numFmtId="183" fontId="17" fillId="0" borderId="22" xfId="0" applyNumberFormat="1" applyFont="1" applyBorder="1" applyAlignment="1" applyProtection="1">
      <alignment horizontal="right" vertical="center" shrinkToFit="1"/>
      <protection locked="0"/>
    </xf>
    <xf numFmtId="0" fontId="6" fillId="0" borderId="0" xfId="0" applyFont="1" applyAlignment="1">
      <alignment vertical="top" wrapText="1"/>
    </xf>
    <xf numFmtId="0" fontId="5" fillId="0" borderId="0" xfId="0" applyFont="1" applyAlignment="1">
      <alignment vertical="center" textRotation="255"/>
    </xf>
    <xf numFmtId="0" fontId="5" fillId="4" borderId="14" xfId="0" applyFont="1" applyFill="1" applyBorder="1">
      <alignment vertical="center"/>
    </xf>
    <xf numFmtId="0" fontId="5" fillId="4" borderId="15" xfId="0" applyFont="1" applyFill="1" applyBorder="1">
      <alignment vertical="center"/>
    </xf>
    <xf numFmtId="188" fontId="19" fillId="3" borderId="12" xfId="1" applyNumberFormat="1" applyFont="1" applyFill="1" applyBorder="1" applyAlignment="1" applyProtection="1">
      <alignment horizontal="right" vertical="center" wrapText="1"/>
    </xf>
    <xf numFmtId="190" fontId="17" fillId="3" borderId="16" xfId="1" applyNumberFormat="1" applyFont="1" applyFill="1" applyBorder="1" applyAlignment="1" applyProtection="1">
      <alignment horizontal="right" vertical="center" shrinkToFit="1"/>
      <protection locked="0"/>
    </xf>
    <xf numFmtId="0" fontId="5" fillId="4" borderId="13" xfId="0" applyFont="1" applyFill="1" applyBorder="1" applyAlignment="1">
      <alignment horizontal="center" vertical="center" wrapText="1" shrinkToFit="1"/>
    </xf>
    <xf numFmtId="188" fontId="17" fillId="3" borderId="12" xfId="1" applyNumberFormat="1" applyFont="1" applyFill="1" applyBorder="1" applyAlignment="1" applyProtection="1">
      <alignment horizontal="right" vertical="center" shrinkToFit="1"/>
    </xf>
    <xf numFmtId="0" fontId="5" fillId="4" borderId="14" xfId="0" applyFont="1" applyFill="1" applyBorder="1" applyAlignment="1">
      <alignment horizontal="center" vertical="center" wrapText="1" shrinkToFit="1"/>
    </xf>
    <xf numFmtId="0" fontId="3" fillId="0" borderId="0" xfId="0" applyFont="1" applyAlignment="1">
      <alignment horizontal="left" vertical="top" indent="1"/>
    </xf>
    <xf numFmtId="0" fontId="11" fillId="0" borderId="0" xfId="0" applyFont="1" applyAlignment="1">
      <alignment horizontal="left" vertical="top" indent="1"/>
    </xf>
    <xf numFmtId="0" fontId="6" fillId="0" borderId="0" xfId="0" applyFont="1" applyAlignment="1">
      <alignment vertical="top"/>
    </xf>
    <xf numFmtId="0" fontId="11" fillId="0" borderId="0" xfId="0" applyFont="1" applyAlignment="1">
      <alignment vertical="top"/>
    </xf>
    <xf numFmtId="0" fontId="12" fillId="6" borderId="0" xfId="0" applyFont="1" applyFill="1" applyAlignment="1">
      <alignment horizontal="center" vertical="center" wrapText="1"/>
    </xf>
    <xf numFmtId="180" fontId="5" fillId="6" borderId="0" xfId="0" applyNumberFormat="1" applyFont="1" applyFill="1" applyAlignment="1">
      <alignment horizontal="right" vertical="center" wrapText="1"/>
    </xf>
    <xf numFmtId="191" fontId="17" fillId="6" borderId="0" xfId="1" applyNumberFormat="1" applyFont="1" applyFill="1" applyBorder="1" applyAlignment="1" applyProtection="1">
      <alignment horizontal="right" vertical="center" shrinkToFit="1"/>
    </xf>
    <xf numFmtId="0" fontId="9" fillId="0" borderId="0" xfId="0" applyFont="1" applyAlignment="1"/>
    <xf numFmtId="0" fontId="6"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26" fillId="0" borderId="0" xfId="3" applyFont="1" applyAlignment="1">
      <alignment vertical="center"/>
    </xf>
    <xf numFmtId="0" fontId="26" fillId="0" borderId="0" xfId="3" applyFont="1"/>
    <xf numFmtId="0" fontId="22" fillId="0" borderId="0" xfId="0" applyFont="1" applyAlignment="1">
      <alignment horizontal="left" vertical="center"/>
    </xf>
    <xf numFmtId="0" fontId="6" fillId="3" borderId="5" xfId="0" applyFont="1" applyFill="1" applyBorder="1" applyAlignment="1" applyProtection="1">
      <alignment horizontal="center" vertical="center"/>
      <protection locked="0"/>
    </xf>
    <xf numFmtId="0" fontId="6" fillId="0" borderId="26" xfId="0" applyFont="1" applyBorder="1">
      <alignment vertical="center"/>
    </xf>
    <xf numFmtId="0" fontId="5" fillId="4" borderId="5" xfId="0" applyFont="1" applyFill="1" applyBorder="1" applyAlignment="1">
      <alignment horizontal="center" vertical="center" wrapText="1"/>
    </xf>
    <xf numFmtId="0" fontId="5" fillId="0" borderId="20" xfId="0" applyFont="1" applyBorder="1">
      <alignment vertical="center"/>
    </xf>
    <xf numFmtId="193" fontId="19" fillId="0" borderId="11" xfId="1" applyNumberFormat="1" applyFont="1" applyFill="1" applyBorder="1" applyAlignment="1" applyProtection="1">
      <alignment horizontal="right" vertical="center" shrinkToFit="1"/>
    </xf>
    <xf numFmtId="193" fontId="19" fillId="0" borderId="15" xfId="1" applyNumberFormat="1" applyFont="1" applyFill="1" applyBorder="1" applyAlignment="1" applyProtection="1">
      <alignment horizontal="right" vertical="center" shrinkToFit="1"/>
    </xf>
    <xf numFmtId="193" fontId="19" fillId="0" borderId="20" xfId="1" applyNumberFormat="1" applyFont="1" applyFill="1" applyBorder="1" applyAlignment="1" applyProtection="1">
      <alignment horizontal="right" vertical="center" shrinkToFit="1"/>
    </xf>
    <xf numFmtId="0" fontId="9" fillId="0" borderId="36" xfId="0" applyFont="1" applyBorder="1" applyAlignment="1">
      <alignment vertical="center" wrapText="1"/>
    </xf>
    <xf numFmtId="0" fontId="5" fillId="0" borderId="37" xfId="0" applyFont="1" applyBorder="1">
      <alignment vertical="center"/>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5" fillId="0" borderId="43" xfId="0" applyFont="1" applyBorder="1">
      <alignment vertical="center"/>
    </xf>
    <xf numFmtId="181" fontId="19" fillId="0" borderId="0" xfId="1" applyNumberFormat="1" applyFont="1" applyFill="1" applyBorder="1" applyAlignment="1" applyProtection="1">
      <alignment horizontal="right" vertical="center" wrapText="1"/>
    </xf>
    <xf numFmtId="183" fontId="19" fillId="0" borderId="0" xfId="0" applyNumberFormat="1" applyFont="1" applyAlignment="1">
      <alignment vertical="center" wrapText="1" shrinkToFit="1"/>
    </xf>
    <xf numFmtId="196" fontId="19" fillId="0" borderId="0" xfId="0" applyNumberFormat="1" applyFont="1" applyAlignment="1">
      <alignment vertical="center" wrapText="1" shrinkToFit="1"/>
    </xf>
    <xf numFmtId="0" fontId="9" fillId="0" borderId="0" xfId="0" applyFont="1" applyAlignment="1">
      <alignment vertical="top" wrapText="1"/>
    </xf>
    <xf numFmtId="0" fontId="5" fillId="0" borderId="0" xfId="0" applyFont="1" applyAlignment="1">
      <alignment vertical="top" wrapText="1"/>
    </xf>
    <xf numFmtId="193" fontId="19" fillId="0" borderId="11" xfId="1" applyNumberFormat="1" applyFont="1" applyFill="1" applyBorder="1" applyAlignment="1" applyProtection="1">
      <alignment horizontal="center" vertical="center" shrinkToFit="1"/>
    </xf>
    <xf numFmtId="193" fontId="19" fillId="0" borderId="0" xfId="1" applyNumberFormat="1" applyFont="1" applyFill="1" applyBorder="1" applyAlignment="1">
      <alignment horizontal="center" vertical="center" shrinkToFit="1"/>
    </xf>
    <xf numFmtId="193" fontId="19" fillId="0" borderId="15" xfId="1" applyNumberFormat="1" applyFont="1" applyFill="1" applyBorder="1" applyAlignment="1" applyProtection="1">
      <alignment horizontal="center" vertical="center" shrinkToFit="1"/>
    </xf>
    <xf numFmtId="0" fontId="27" fillId="0" borderId="36" xfId="0" applyFont="1" applyBorder="1" applyAlignment="1">
      <alignment vertical="center" wrapText="1"/>
    </xf>
    <xf numFmtId="0" fontId="9" fillId="0" borderId="0" xfId="0" applyFont="1" applyAlignment="1">
      <alignment vertical="center" wrapText="1"/>
    </xf>
    <xf numFmtId="0" fontId="27" fillId="0" borderId="0" xfId="0" applyFont="1" applyAlignment="1">
      <alignment vertical="center" wrapText="1"/>
    </xf>
    <xf numFmtId="0" fontId="30" fillId="0" borderId="37" xfId="0" applyFont="1" applyBorder="1">
      <alignment vertical="center"/>
    </xf>
    <xf numFmtId="193" fontId="19" fillId="0" borderId="20" xfId="1" applyNumberFormat="1" applyFont="1" applyFill="1" applyBorder="1" applyAlignment="1" applyProtection="1">
      <alignment horizontal="center" vertical="center" shrinkToFit="1"/>
    </xf>
    <xf numFmtId="0" fontId="30" fillId="3" borderId="5" xfId="0" applyFont="1" applyFill="1" applyBorder="1" applyAlignment="1" applyProtection="1">
      <alignment horizontal="center" vertical="center" wrapText="1"/>
      <protection locked="0"/>
    </xf>
    <xf numFmtId="0" fontId="30" fillId="0" borderId="0" xfId="0" applyFont="1" applyAlignment="1">
      <alignment vertical="center" wrapText="1"/>
    </xf>
    <xf numFmtId="0" fontId="30" fillId="0" borderId="37" xfId="0" applyFont="1" applyBorder="1" applyAlignment="1">
      <alignment vertical="center" wrapText="1"/>
    </xf>
    <xf numFmtId="0" fontId="31" fillId="0" borderId="0" xfId="0" applyFont="1" applyAlignment="1">
      <alignment vertical="center" wrapText="1"/>
    </xf>
    <xf numFmtId="0" fontId="30" fillId="0" borderId="37" xfId="0" applyFont="1" applyBorder="1" applyAlignment="1">
      <alignment vertical="top" wrapText="1"/>
    </xf>
    <xf numFmtId="0" fontId="30" fillId="6" borderId="0" xfId="0" applyFont="1" applyFill="1" applyAlignment="1">
      <alignment vertical="center" wrapText="1"/>
    </xf>
    <xf numFmtId="0" fontId="18" fillId="0" borderId="37" xfId="0" applyFont="1" applyBorder="1">
      <alignment vertical="center"/>
    </xf>
    <xf numFmtId="0" fontId="33" fillId="0" borderId="41" xfId="0" applyFont="1" applyBorder="1" applyAlignment="1">
      <alignment vertical="center" wrapText="1"/>
    </xf>
    <xf numFmtId="0" fontId="33" fillId="0" borderId="42" xfId="0" applyFont="1" applyBorder="1" applyAlignment="1">
      <alignment vertical="center" wrapText="1"/>
    </xf>
    <xf numFmtId="0" fontId="30" fillId="0" borderId="42" xfId="0" applyFont="1" applyBorder="1" applyAlignment="1">
      <alignment vertical="center" wrapText="1"/>
    </xf>
    <xf numFmtId="0" fontId="34" fillId="0" borderId="42" xfId="0" applyFont="1" applyBorder="1" applyAlignment="1">
      <alignment horizontal="center" vertical="center"/>
    </xf>
    <xf numFmtId="0" fontId="18" fillId="0" borderId="43" xfId="0" applyFont="1" applyBorder="1">
      <alignment vertical="center"/>
    </xf>
    <xf numFmtId="197" fontId="19" fillId="0" borderId="0" xfId="1" applyNumberFormat="1" applyFont="1" applyFill="1" applyBorder="1" applyAlignment="1" applyProtection="1">
      <alignment horizontal="right" vertical="center" wrapText="1" shrinkToFit="1"/>
    </xf>
    <xf numFmtId="0" fontId="18" fillId="0" borderId="0" xfId="0" applyFont="1">
      <alignment vertical="center"/>
    </xf>
    <xf numFmtId="0" fontId="9" fillId="0" borderId="0" xfId="0" applyFont="1" applyAlignment="1">
      <alignment horizontal="left" vertical="center" wrapText="1"/>
    </xf>
    <xf numFmtId="0" fontId="34" fillId="3" borderId="5" xfId="0" applyFont="1" applyFill="1" applyBorder="1" applyAlignment="1" applyProtection="1">
      <alignment horizontal="center" vertical="center"/>
      <protection locked="0"/>
    </xf>
    <xf numFmtId="0" fontId="36" fillId="0" borderId="0" xfId="0" applyFont="1">
      <alignment vertical="center"/>
    </xf>
    <xf numFmtId="0" fontId="22" fillId="0" borderId="0" xfId="0" applyFont="1">
      <alignment vertical="center"/>
    </xf>
    <xf numFmtId="0" fontId="6" fillId="0" borderId="0" xfId="0" applyFont="1" applyAlignment="1">
      <alignment horizontal="left" vertical="center" indent="1"/>
    </xf>
    <xf numFmtId="0" fontId="37" fillId="0" borderId="0" xfId="0" applyFont="1" applyAlignment="1">
      <alignment vertical="top" wrapText="1"/>
    </xf>
    <xf numFmtId="0" fontId="22" fillId="0" borderId="0" xfId="0" applyFont="1" applyAlignment="1">
      <alignment vertical="center" wrapText="1"/>
    </xf>
    <xf numFmtId="0" fontId="37" fillId="0" borderId="11" xfId="0" applyFont="1" applyBorder="1" applyAlignment="1">
      <alignment vertical="top" wrapText="1"/>
    </xf>
    <xf numFmtId="193" fontId="17" fillId="0" borderId="11" xfId="1" applyNumberFormat="1" applyFont="1" applyFill="1" applyBorder="1" applyAlignment="1" applyProtection="1">
      <alignment horizontal="right" vertical="center" shrinkToFit="1"/>
    </xf>
    <xf numFmtId="0" fontId="37" fillId="0" borderId="20" xfId="0" applyFont="1" applyBorder="1" applyAlignment="1">
      <alignment vertical="top" wrapText="1"/>
    </xf>
    <xf numFmtId="193" fontId="17" fillId="0" borderId="15" xfId="1" applyNumberFormat="1" applyFont="1" applyFill="1" applyBorder="1" applyAlignment="1" applyProtection="1">
      <alignment horizontal="right" vertical="center" shrinkToFit="1"/>
    </xf>
    <xf numFmtId="0" fontId="9" fillId="0" borderId="20" xfId="0" applyFont="1" applyBorder="1" applyAlignment="1">
      <alignment vertical="top" wrapText="1"/>
    </xf>
    <xf numFmtId="0" fontId="30" fillId="0" borderId="13" xfId="0" applyFont="1" applyBorder="1" applyAlignment="1">
      <alignment vertical="top" wrapText="1"/>
    </xf>
    <xf numFmtId="0" fontId="30" fillId="0" borderId="0" xfId="0" applyFont="1" applyAlignment="1">
      <alignment vertical="top" wrapText="1"/>
    </xf>
    <xf numFmtId="0" fontId="27" fillId="0" borderId="13" xfId="0" applyFont="1" applyBorder="1" applyAlignment="1">
      <alignment vertical="top" wrapText="1"/>
    </xf>
    <xf numFmtId="0" fontId="27" fillId="0" borderId="14" xfId="0" applyFont="1" applyBorder="1" applyAlignment="1">
      <alignment wrapText="1"/>
    </xf>
    <xf numFmtId="0" fontId="27" fillId="0" borderId="26" xfId="0" applyFont="1" applyBorder="1" applyAlignment="1">
      <alignment wrapText="1"/>
    </xf>
    <xf numFmtId="0" fontId="23" fillId="0" borderId="15" xfId="0" applyFont="1" applyBorder="1" applyAlignment="1">
      <alignment wrapText="1"/>
    </xf>
    <xf numFmtId="193" fontId="17" fillId="0" borderId="0" xfId="1" applyNumberFormat="1" applyFont="1" applyFill="1" applyBorder="1" applyAlignment="1">
      <alignment horizontal="right" vertical="center" shrinkToFit="1"/>
    </xf>
    <xf numFmtId="193" fontId="17" fillId="0" borderId="20" xfId="1" applyNumberFormat="1" applyFont="1" applyFill="1" applyBorder="1" applyAlignment="1" applyProtection="1">
      <alignment horizontal="right" vertical="center" shrinkToFit="1"/>
    </xf>
    <xf numFmtId="0" fontId="23" fillId="0" borderId="0" xfId="0" applyFont="1" applyAlignment="1">
      <alignment vertical="top" wrapText="1"/>
    </xf>
    <xf numFmtId="193" fontId="17" fillId="0" borderId="0" xfId="1" applyNumberFormat="1" applyFont="1" applyFill="1" applyBorder="1" applyAlignment="1" applyProtection="1">
      <alignment horizontal="right" vertical="center" shrinkToFit="1"/>
    </xf>
    <xf numFmtId="0" fontId="9" fillId="0" borderId="13" xfId="0" applyFont="1" applyBorder="1" applyAlignment="1">
      <alignment vertical="center" wrapText="1"/>
    </xf>
    <xf numFmtId="0" fontId="30" fillId="3" borderId="5" xfId="0" applyFont="1" applyFill="1" applyBorder="1" applyAlignment="1" applyProtection="1">
      <alignment horizontal="center" vertical="center"/>
      <protection locked="0"/>
    </xf>
    <xf numFmtId="183" fontId="17" fillId="0" borderId="0" xfId="0" applyNumberFormat="1" applyFont="1" applyAlignment="1">
      <alignment vertical="center" shrinkToFit="1"/>
    </xf>
    <xf numFmtId="3" fontId="17" fillId="0" borderId="0" xfId="1" applyNumberFormat="1" applyFont="1" applyFill="1" applyBorder="1" applyAlignment="1">
      <alignment horizontal="right" vertical="center" shrinkToFit="1"/>
    </xf>
    <xf numFmtId="0" fontId="9" fillId="0" borderId="1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6" xfId="0" applyFont="1" applyBorder="1" applyAlignment="1">
      <alignment vertical="center" wrapText="1"/>
    </xf>
    <xf numFmtId="183" fontId="17" fillId="0" borderId="26" xfId="0" applyNumberFormat="1" applyFont="1" applyBorder="1" applyAlignment="1">
      <alignment vertical="center" shrinkToFit="1"/>
    </xf>
    <xf numFmtId="0" fontId="5" fillId="0" borderId="15" xfId="0" applyFont="1" applyBorder="1">
      <alignment vertical="center"/>
    </xf>
    <xf numFmtId="0" fontId="5" fillId="0" borderId="14" xfId="0" applyFont="1" applyBorder="1">
      <alignment vertical="center"/>
    </xf>
    <xf numFmtId="0" fontId="5" fillId="0" borderId="26" xfId="0" applyFont="1" applyBorder="1" applyAlignment="1">
      <alignment horizontal="center" vertical="center" shrinkToFit="1"/>
    </xf>
    <xf numFmtId="0" fontId="5" fillId="3" borderId="26" xfId="0" applyFont="1" applyFill="1" applyBorder="1" applyAlignment="1" applyProtection="1">
      <alignment horizontal="center" vertical="center"/>
      <protection locked="0"/>
    </xf>
    <xf numFmtId="0" fontId="5" fillId="0" borderId="26" xfId="0" applyFont="1" applyBorder="1">
      <alignment vertical="center"/>
    </xf>
    <xf numFmtId="0" fontId="5" fillId="0" borderId="46" xfId="0" applyFont="1" applyBorder="1">
      <alignment vertical="center"/>
    </xf>
    <xf numFmtId="0" fontId="18" fillId="0" borderId="6" xfId="0" applyFont="1" applyBorder="1">
      <alignment vertical="center"/>
    </xf>
    <xf numFmtId="0" fontId="18" fillId="0" borderId="7" xfId="0" applyFont="1" applyBorder="1" applyAlignment="1">
      <alignment horizontal="center" vertical="center" shrinkToFit="1"/>
    </xf>
    <xf numFmtId="0" fontId="18" fillId="3" borderId="7" xfId="0" applyFont="1" applyFill="1" applyBorder="1" applyAlignment="1" applyProtection="1">
      <alignment horizontal="center" vertical="center"/>
      <protection locked="0"/>
    </xf>
    <xf numFmtId="0" fontId="18" fillId="0" borderId="7" xfId="0" applyFont="1" applyBorder="1">
      <alignment vertical="center"/>
    </xf>
    <xf numFmtId="0" fontId="30" fillId="0" borderId="8" xfId="0" applyFont="1" applyBorder="1" applyAlignment="1">
      <alignment vertical="center" wrapText="1"/>
    </xf>
    <xf numFmtId="0" fontId="5" fillId="0" borderId="0" xfId="0" applyFont="1" applyAlignment="1">
      <alignment horizontal="center" vertical="center" shrinkToFit="1"/>
    </xf>
    <xf numFmtId="0" fontId="19" fillId="0" borderId="0" xfId="0" applyFont="1" applyAlignment="1">
      <alignment horizontal="center" vertical="center"/>
    </xf>
    <xf numFmtId="0" fontId="5" fillId="0" borderId="47" xfId="0" applyFont="1" applyBorder="1" applyAlignment="1">
      <alignment horizontal="left" vertical="center"/>
    </xf>
    <xf numFmtId="181" fontId="19" fillId="0" borderId="48" xfId="1" applyNumberFormat="1" applyFont="1" applyFill="1" applyBorder="1" applyAlignment="1" applyProtection="1">
      <alignment horizontal="right" vertical="center" wrapText="1"/>
    </xf>
    <xf numFmtId="0" fontId="5" fillId="0" borderId="48" xfId="0" applyFont="1" applyBorder="1" applyAlignment="1">
      <alignment horizontal="center" vertical="center" wrapText="1"/>
    </xf>
    <xf numFmtId="183" fontId="19" fillId="0" borderId="48" xfId="0" applyNumberFormat="1" applyFont="1" applyBorder="1" applyAlignment="1">
      <alignment vertical="center" wrapText="1" shrinkToFit="1"/>
    </xf>
    <xf numFmtId="0" fontId="5" fillId="0" borderId="48" xfId="0" applyFont="1" applyBorder="1">
      <alignment vertical="center"/>
    </xf>
    <xf numFmtId="0" fontId="5" fillId="0" borderId="49" xfId="0" applyFont="1" applyBorder="1">
      <alignment vertical="center"/>
    </xf>
    <xf numFmtId="0" fontId="5" fillId="0" borderId="50" xfId="0" applyFont="1" applyBorder="1">
      <alignment vertical="center"/>
    </xf>
    <xf numFmtId="200" fontId="19" fillId="0" borderId="0" xfId="0" applyNumberFormat="1" applyFont="1" applyAlignment="1">
      <alignment horizontal="center" vertical="center"/>
    </xf>
    <xf numFmtId="0" fontId="22" fillId="0" borderId="51" xfId="0" applyFont="1" applyBorder="1">
      <alignment vertical="center"/>
    </xf>
    <xf numFmtId="200" fontId="19" fillId="0" borderId="7" xfId="0" applyNumberFormat="1" applyFont="1" applyBorder="1" applyAlignment="1">
      <alignment horizontal="center" vertical="center"/>
    </xf>
    <xf numFmtId="0" fontId="5" fillId="3" borderId="5" xfId="0" applyFont="1" applyFill="1" applyBorder="1" applyAlignment="1" applyProtection="1">
      <alignment horizontal="center" vertical="center"/>
      <protection locked="0"/>
    </xf>
    <xf numFmtId="200" fontId="19" fillId="0" borderId="17" xfId="0" applyNumberFormat="1" applyFont="1" applyBorder="1" applyAlignment="1">
      <alignment horizontal="center" vertical="center"/>
    </xf>
    <xf numFmtId="0" fontId="6" fillId="0" borderId="51" xfId="0" applyFont="1" applyBorder="1">
      <alignment vertical="center"/>
    </xf>
    <xf numFmtId="0" fontId="22" fillId="0" borderId="50" xfId="0" applyFont="1" applyBorder="1">
      <alignment vertical="center"/>
    </xf>
    <xf numFmtId="200" fontId="40" fillId="0" borderId="0" xfId="0" applyNumberFormat="1" applyFont="1" applyAlignment="1">
      <alignment horizontal="center" vertical="center"/>
    </xf>
    <xf numFmtId="0" fontId="38" fillId="0" borderId="50" xfId="0" applyFont="1" applyBorder="1">
      <alignment vertical="center"/>
    </xf>
    <xf numFmtId="0" fontId="22" fillId="0" borderId="52" xfId="0" applyFont="1" applyBorder="1">
      <alignment vertical="center"/>
    </xf>
    <xf numFmtId="0" fontId="3" fillId="0" borderId="53" xfId="0" applyFont="1" applyBorder="1">
      <alignment vertical="center"/>
    </xf>
    <xf numFmtId="0" fontId="6" fillId="0" borderId="53" xfId="0" applyFont="1" applyBorder="1">
      <alignment vertical="center"/>
    </xf>
    <xf numFmtId="0" fontId="22" fillId="0" borderId="53" xfId="0" applyFont="1" applyBorder="1" applyAlignment="1">
      <alignment horizontal="right" vertical="center"/>
    </xf>
    <xf numFmtId="182" fontId="19" fillId="0" borderId="53" xfId="1" applyNumberFormat="1" applyFont="1" applyFill="1" applyBorder="1" applyAlignment="1" applyProtection="1">
      <alignment horizontal="right" vertical="center" wrapText="1"/>
    </xf>
    <xf numFmtId="0" fontId="6" fillId="0" borderId="54" xfId="0" applyFont="1" applyBorder="1">
      <alignment vertical="center"/>
    </xf>
    <xf numFmtId="0" fontId="3" fillId="0" borderId="0" xfId="0" applyFont="1" applyAlignment="1"/>
    <xf numFmtId="0" fontId="6" fillId="0" borderId="0" xfId="0" applyFont="1" applyAlignment="1"/>
    <xf numFmtId="0" fontId="41" fillId="0" borderId="0" xfId="0" applyFont="1" applyAlignment="1"/>
    <xf numFmtId="0" fontId="42" fillId="0" borderId="0" xfId="0" applyFont="1" applyAlignment="1"/>
    <xf numFmtId="0" fontId="5" fillId="6" borderId="0" xfId="0" applyFont="1" applyFill="1">
      <alignment vertical="center"/>
    </xf>
    <xf numFmtId="0" fontId="5" fillId="6" borderId="0" xfId="0" applyFont="1" applyFill="1" applyAlignment="1">
      <alignment horizontal="center" vertical="center" shrinkToFit="1"/>
    </xf>
    <xf numFmtId="0" fontId="5" fillId="6" borderId="0" xfId="0" applyFont="1" applyFill="1" applyAlignment="1">
      <alignment horizontal="center" vertical="center"/>
    </xf>
    <xf numFmtId="0" fontId="41" fillId="6" borderId="13" xfId="0" applyFont="1" applyFill="1" applyBorder="1">
      <alignment vertical="center"/>
    </xf>
    <xf numFmtId="0" fontId="5" fillId="3" borderId="12" xfId="0" applyFont="1" applyFill="1" applyBorder="1" applyAlignment="1" applyProtection="1">
      <alignment horizontal="center" vertical="center"/>
      <protection locked="0"/>
    </xf>
    <xf numFmtId="0" fontId="43" fillId="0" borderId="0" xfId="0" applyFont="1">
      <alignment vertical="center"/>
    </xf>
    <xf numFmtId="0" fontId="5" fillId="3" borderId="16" xfId="0" applyFont="1" applyFill="1" applyBorder="1" applyAlignment="1" applyProtection="1">
      <alignment horizontal="center" vertical="center"/>
      <protection locked="0"/>
    </xf>
    <xf numFmtId="0" fontId="43" fillId="0" borderId="0" xfId="0" applyFont="1" applyAlignment="1">
      <alignment vertical="center" wrapText="1"/>
    </xf>
    <xf numFmtId="0" fontId="12" fillId="4" borderId="5" xfId="0" applyFont="1" applyFill="1" applyBorder="1" applyAlignment="1">
      <alignment horizontal="center" vertical="center" textRotation="255" shrinkToFit="1"/>
    </xf>
    <xf numFmtId="0" fontId="5" fillId="0" borderId="0" xfId="0" applyFont="1" applyAlignment="1"/>
    <xf numFmtId="0" fontId="9" fillId="0" borderId="0" xfId="0" applyFont="1" applyAlignment="1">
      <alignment horizontal="left"/>
    </xf>
    <xf numFmtId="0" fontId="9" fillId="0" borderId="0" xfId="0" applyFont="1" applyAlignment="1">
      <alignment horizontal="center"/>
    </xf>
    <xf numFmtId="0" fontId="38" fillId="0" borderId="0" xfId="0" applyFont="1">
      <alignment vertical="center"/>
    </xf>
    <xf numFmtId="0" fontId="44" fillId="0" borderId="0" xfId="0" applyFont="1">
      <alignment vertical="center"/>
    </xf>
    <xf numFmtId="0" fontId="9" fillId="0" borderId="0" xfId="0" applyFont="1" applyAlignment="1">
      <alignment horizontal="left" vertical="center"/>
    </xf>
    <xf numFmtId="0" fontId="38" fillId="0" borderId="0" xfId="0" applyFont="1" applyAlignment="1">
      <alignment horizontal="center" vertical="center" wrapText="1"/>
    </xf>
    <xf numFmtId="0" fontId="9" fillId="0" borderId="0" xfId="0" quotePrefix="1" applyFont="1" applyAlignment="1">
      <alignment horizontal="left" vertical="center"/>
    </xf>
    <xf numFmtId="0" fontId="9" fillId="0" borderId="0" xfId="0" quotePrefix="1" applyFont="1" applyAlignment="1">
      <alignment horizontal="left" vertical="center" shrinkToFit="1"/>
    </xf>
    <xf numFmtId="0" fontId="46" fillId="0" borderId="0" xfId="0" applyFont="1" applyAlignment="1">
      <alignment horizontal="left" vertical="center"/>
    </xf>
    <xf numFmtId="0" fontId="9" fillId="0" borderId="0" xfId="0" applyFont="1" applyAlignment="1">
      <alignment horizontal="center" vertical="center"/>
    </xf>
    <xf numFmtId="0" fontId="46" fillId="0" borderId="0" xfId="0" applyFont="1" applyAlignment="1">
      <alignment horizontal="left" vertical="center" wrapText="1"/>
    </xf>
    <xf numFmtId="0" fontId="23" fillId="0" borderId="0" xfId="0" applyFont="1" applyAlignment="1">
      <alignment horizontal="left" vertical="center"/>
    </xf>
    <xf numFmtId="0" fontId="23" fillId="0" borderId="0" xfId="0" applyFont="1">
      <alignment vertical="center"/>
    </xf>
    <xf numFmtId="0" fontId="23" fillId="0" borderId="0" xfId="0" applyFont="1" applyAlignment="1">
      <alignment horizontal="left" vertical="center" wrapText="1"/>
    </xf>
    <xf numFmtId="0" fontId="23" fillId="0" borderId="0" xfId="0" quotePrefix="1"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xf>
    <xf numFmtId="0" fontId="41" fillId="0" borderId="0" xfId="0" applyFont="1" applyAlignment="1">
      <alignment horizontal="left"/>
    </xf>
    <xf numFmtId="0" fontId="5" fillId="0" borderId="0" xfId="0" applyFont="1" applyAlignment="1">
      <alignment horizontal="left"/>
    </xf>
    <xf numFmtId="0" fontId="42" fillId="0" borderId="0" xfId="0" applyFont="1" applyAlignment="1">
      <alignment horizontal="left"/>
    </xf>
    <xf numFmtId="0" fontId="5" fillId="6" borderId="0" xfId="0" applyFont="1" applyFill="1" applyAlignment="1"/>
    <xf numFmtId="0" fontId="43" fillId="6" borderId="0" xfId="0" applyFont="1" applyFill="1">
      <alignment vertical="center"/>
    </xf>
    <xf numFmtId="0" fontId="43" fillId="6" borderId="0" xfId="0" applyFont="1" applyFill="1" applyAlignment="1">
      <alignment horizontal="left" vertical="center"/>
    </xf>
    <xf numFmtId="0" fontId="47" fillId="0" borderId="13" xfId="0" applyFont="1" applyBorder="1">
      <alignment vertical="center"/>
    </xf>
    <xf numFmtId="0" fontId="47" fillId="0" borderId="0" xfId="0" applyFont="1">
      <alignment vertical="center"/>
    </xf>
    <xf numFmtId="0" fontId="5" fillId="0" borderId="13" xfId="0" applyFont="1" applyBorder="1">
      <alignment vertical="center"/>
    </xf>
    <xf numFmtId="0" fontId="48" fillId="0" borderId="0" xfId="0" applyFont="1" applyAlignment="1">
      <alignment horizontal="left" vertical="center" wrapText="1"/>
    </xf>
    <xf numFmtId="0" fontId="49" fillId="0" borderId="0" xfId="0" applyFont="1" applyAlignment="1">
      <alignment horizontal="left" vertical="center" wrapText="1"/>
    </xf>
    <xf numFmtId="0" fontId="28" fillId="0" borderId="13" xfId="0" applyFont="1" applyBorder="1" applyAlignment="1">
      <alignment vertical="center" wrapText="1"/>
    </xf>
    <xf numFmtId="0" fontId="28" fillId="0" borderId="0" xfId="0" applyFont="1" applyAlignment="1">
      <alignment vertical="center" wrapText="1"/>
    </xf>
    <xf numFmtId="0" fontId="9" fillId="0" borderId="0" xfId="0" applyFont="1" applyAlignment="1">
      <alignment horizontal="left" vertical="top" wrapText="1"/>
    </xf>
    <xf numFmtId="0" fontId="5" fillId="0" borderId="56" xfId="0" applyFont="1" applyBorder="1" applyAlignment="1"/>
    <xf numFmtId="0" fontId="9" fillId="0" borderId="58" xfId="0" applyFont="1" applyBorder="1" applyAlignment="1">
      <alignment wrapText="1"/>
    </xf>
    <xf numFmtId="0" fontId="9" fillId="0" borderId="0" xfId="0" applyFont="1" applyAlignment="1">
      <alignment wrapText="1"/>
    </xf>
    <xf numFmtId="0" fontId="5" fillId="0" borderId="59" xfId="4" applyFont="1" applyBorder="1" applyAlignment="1">
      <alignment vertical="top" shrinkToFit="1"/>
    </xf>
    <xf numFmtId="0" fontId="42" fillId="0" borderId="12" xfId="0" applyFont="1" applyBorder="1" applyAlignment="1" applyProtection="1">
      <alignment horizontal="center" vertical="center"/>
      <protection locked="0"/>
    </xf>
    <xf numFmtId="0" fontId="5" fillId="0" borderId="60" xfId="0" applyFont="1" applyBorder="1" applyAlignment="1">
      <alignment vertical="top"/>
    </xf>
    <xf numFmtId="0" fontId="5" fillId="0" borderId="0" xfId="0" applyFont="1" applyAlignment="1">
      <alignment vertical="top"/>
    </xf>
    <xf numFmtId="0" fontId="38" fillId="0" borderId="0" xfId="0" applyFont="1" applyAlignment="1">
      <alignment vertical="center" wrapText="1"/>
    </xf>
    <xf numFmtId="0" fontId="42" fillId="0" borderId="5" xfId="0" applyFont="1" applyBorder="1" applyAlignment="1" applyProtection="1">
      <alignment horizontal="center" vertical="center"/>
      <protection locked="0"/>
    </xf>
    <xf numFmtId="0" fontId="5" fillId="0" borderId="60" xfId="0" applyFont="1" applyBorder="1" applyAlignment="1">
      <alignment vertical="top" wrapText="1"/>
    </xf>
    <xf numFmtId="0" fontId="5" fillId="0" borderId="61" xfId="4" applyFont="1" applyBorder="1" applyAlignment="1">
      <alignment vertical="top" shrinkToFit="1"/>
    </xf>
    <xf numFmtId="0" fontId="18" fillId="0" borderId="55" xfId="0" applyFont="1" applyBorder="1" applyAlignment="1">
      <alignment vertical="top"/>
    </xf>
    <xf numFmtId="0" fontId="27" fillId="0" borderId="55" xfId="0" applyFont="1" applyBorder="1" applyAlignment="1">
      <alignment vertical="top" wrapText="1"/>
    </xf>
    <xf numFmtId="0" fontId="5" fillId="0" borderId="62" xfId="0" applyFont="1" applyBorder="1" applyAlignment="1">
      <alignment vertical="top"/>
    </xf>
    <xf numFmtId="0" fontId="5" fillId="0" borderId="0" xfId="4" applyFont="1" applyAlignment="1">
      <alignment vertical="top" shrinkToFit="1"/>
    </xf>
    <xf numFmtId="0" fontId="18" fillId="0" borderId="0" xfId="0" applyFont="1" applyAlignment="1">
      <alignment vertical="top"/>
    </xf>
    <xf numFmtId="0" fontId="27" fillId="0" borderId="0" xfId="0" applyFont="1" applyAlignment="1">
      <alignment vertical="top" wrapText="1"/>
    </xf>
    <xf numFmtId="0" fontId="5" fillId="0" borderId="56" xfId="4" applyFont="1" applyBorder="1" applyAlignment="1">
      <alignment vertical="top" shrinkToFit="1"/>
    </xf>
    <xf numFmtId="0" fontId="5" fillId="0" borderId="58" xfId="0" applyFont="1" applyBorder="1" applyAlignment="1">
      <alignment vertical="top"/>
    </xf>
    <xf numFmtId="0" fontId="5" fillId="0" borderId="55" xfId="0" applyFont="1" applyBorder="1" applyAlignment="1">
      <alignment vertical="top"/>
    </xf>
    <xf numFmtId="0" fontId="23" fillId="0" borderId="55" xfId="0" applyFont="1" applyBorder="1" applyAlignment="1">
      <alignment vertical="top" wrapText="1"/>
    </xf>
    <xf numFmtId="0" fontId="9" fillId="0" borderId="58" xfId="0" applyFont="1" applyBorder="1" applyAlignment="1">
      <alignment vertical="top" wrapText="1"/>
    </xf>
    <xf numFmtId="0" fontId="9" fillId="0" borderId="60" xfId="0" applyFont="1" applyBorder="1" applyAlignment="1">
      <alignment vertical="top" wrapText="1"/>
    </xf>
    <xf numFmtId="0" fontId="9" fillId="0" borderId="55" xfId="0" applyFont="1" applyBorder="1" applyAlignment="1">
      <alignment horizontal="left" vertical="center"/>
    </xf>
    <xf numFmtId="0" fontId="9" fillId="0" borderId="55" xfId="0" applyFont="1" applyBorder="1" applyAlignment="1">
      <alignment vertical="top" wrapText="1"/>
    </xf>
    <xf numFmtId="0" fontId="9" fillId="0" borderId="55" xfId="0" applyFont="1" applyBorder="1">
      <alignment vertical="center"/>
    </xf>
    <xf numFmtId="0" fontId="9" fillId="0" borderId="62" xfId="0" applyFont="1" applyBorder="1" applyAlignment="1">
      <alignment vertical="top" wrapText="1"/>
    </xf>
    <xf numFmtId="0" fontId="34" fillId="0" borderId="0" xfId="0" applyFont="1" applyAlignment="1">
      <alignment horizontal="left" vertical="center" indent="1"/>
    </xf>
    <xf numFmtId="0" fontId="18" fillId="0" borderId="0" xfId="0" applyFont="1" applyAlignment="1"/>
    <xf numFmtId="0" fontId="34" fillId="0" borderId="0" xfId="0" applyFont="1">
      <alignment vertical="center"/>
    </xf>
    <xf numFmtId="0" fontId="42" fillId="4" borderId="14" xfId="0" applyFont="1" applyFill="1" applyBorder="1" applyAlignment="1">
      <alignment vertical="center" wrapText="1"/>
    </xf>
    <xf numFmtId="0" fontId="42" fillId="4" borderId="26" xfId="0" applyFont="1" applyFill="1" applyBorder="1" applyAlignment="1">
      <alignment vertical="center" wrapText="1"/>
    </xf>
    <xf numFmtId="0" fontId="42" fillId="4" borderId="15" xfId="0" applyFont="1" applyFill="1" applyBorder="1" applyAlignment="1">
      <alignment horizontal="right" vertical="center"/>
    </xf>
    <xf numFmtId="0" fontId="18" fillId="0" borderId="0" xfId="0" applyFont="1" applyAlignment="1">
      <alignment horizontal="center" vertical="center" shrinkToFit="1"/>
    </xf>
    <xf numFmtId="0" fontId="18" fillId="3" borderId="15" xfId="0" applyFont="1" applyFill="1" applyBorder="1" applyAlignment="1">
      <alignment horizontal="center" vertical="center" shrinkToFit="1"/>
    </xf>
    <xf numFmtId="0" fontId="18" fillId="0" borderId="0" xfId="0" applyFont="1" applyAlignment="1">
      <alignment horizontal="center" vertical="center"/>
    </xf>
    <xf numFmtId="2" fontId="5" fillId="0" borderId="0" xfId="0" applyNumberFormat="1" applyFont="1">
      <alignment vertical="center"/>
    </xf>
    <xf numFmtId="0" fontId="52" fillId="0" borderId="0" xfId="0" applyFont="1">
      <alignment vertical="center"/>
    </xf>
    <xf numFmtId="0" fontId="28" fillId="0" borderId="0" xfId="0" applyFont="1" applyAlignment="1">
      <alignment horizontal="left" vertical="center"/>
    </xf>
    <xf numFmtId="0" fontId="18" fillId="0" borderId="0" xfId="0" applyFont="1" applyAlignment="1">
      <alignment horizontal="left" vertical="center" wrapText="1"/>
    </xf>
    <xf numFmtId="0" fontId="18" fillId="3" borderId="5"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5" xfId="0" applyFont="1" applyFill="1" applyBorder="1" applyAlignment="1" applyProtection="1">
      <alignment horizontal="center" vertical="center"/>
      <protection locked="0"/>
    </xf>
    <xf numFmtId="0" fontId="12" fillId="0" borderId="0" xfId="0" applyFont="1" applyAlignment="1">
      <alignment horizontal="left" vertical="center" wrapText="1"/>
    </xf>
    <xf numFmtId="0" fontId="42" fillId="0" borderId="0" xfId="0" applyFont="1" applyAlignment="1">
      <alignment vertical="center" wrapText="1"/>
    </xf>
    <xf numFmtId="181" fontId="19" fillId="0" borderId="0" xfId="1" applyNumberFormat="1" applyFont="1" applyFill="1" applyBorder="1" applyAlignment="1">
      <alignment horizontal="right" vertical="center" wrapText="1"/>
    </xf>
    <xf numFmtId="197" fontId="19" fillId="0" borderId="0" xfId="1" applyNumberFormat="1" applyFont="1" applyFill="1" applyBorder="1" applyAlignment="1">
      <alignment horizontal="right" vertical="center" wrapText="1" shrinkToFit="1"/>
    </xf>
    <xf numFmtId="0" fontId="38" fillId="0" borderId="0" xfId="0" applyFont="1" applyAlignment="1">
      <alignment vertical="top" wrapText="1"/>
    </xf>
    <xf numFmtId="0" fontId="18" fillId="4" borderId="5" xfId="0" applyFont="1" applyFill="1" applyBorder="1">
      <alignment vertical="center"/>
    </xf>
    <xf numFmtId="0" fontId="42" fillId="0" borderId="0" xfId="0" applyFont="1" applyAlignment="1">
      <alignment vertical="top" wrapText="1"/>
    </xf>
    <xf numFmtId="0" fontId="41" fillId="0" borderId="0" xfId="0" applyFont="1">
      <alignment vertical="center"/>
    </xf>
    <xf numFmtId="0" fontId="53" fillId="0" borderId="0" xfId="0" applyFont="1">
      <alignment vertical="center"/>
    </xf>
    <xf numFmtId="0" fontId="30" fillId="0" borderId="0" xfId="0" applyFont="1">
      <alignment vertical="center"/>
    </xf>
    <xf numFmtId="181" fontId="20" fillId="0" borderId="0" xfId="1" applyNumberFormat="1" applyFont="1" applyFill="1" applyBorder="1" applyAlignment="1">
      <alignment horizontal="right" vertical="center" wrapText="1"/>
    </xf>
    <xf numFmtId="197" fontId="20" fillId="0" borderId="0" xfId="1" applyNumberFormat="1" applyFont="1" applyFill="1" applyBorder="1" applyAlignment="1">
      <alignment horizontal="right" vertical="center" wrapText="1" shrinkToFit="1"/>
    </xf>
    <xf numFmtId="183" fontId="20" fillId="0" borderId="0" xfId="0" applyNumberFormat="1" applyFont="1" applyAlignment="1">
      <alignment vertical="center" wrapText="1" shrinkToFit="1"/>
    </xf>
    <xf numFmtId="0" fontId="54" fillId="0" borderId="0" xfId="0" applyFont="1">
      <alignment vertical="center"/>
    </xf>
    <xf numFmtId="0" fontId="47" fillId="0" borderId="13" xfId="0" applyFont="1" applyBorder="1" applyAlignment="1">
      <alignment vertical="top" wrapText="1"/>
    </xf>
    <xf numFmtId="0" fontId="47" fillId="0" borderId="0" xfId="0" applyFont="1" applyAlignment="1">
      <alignment vertical="top" wrapText="1"/>
    </xf>
    <xf numFmtId="0" fontId="18" fillId="0" borderId="0" xfId="5" applyFont="1" applyAlignment="1">
      <alignment vertical="center" wrapText="1"/>
    </xf>
    <xf numFmtId="0" fontId="23" fillId="0" borderId="0" xfId="0" applyFont="1" applyAlignment="1">
      <alignment vertical="center" wrapText="1"/>
    </xf>
    <xf numFmtId="193" fontId="19" fillId="0" borderId="11" xfId="1" applyNumberFormat="1" applyFont="1" applyFill="1" applyBorder="1" applyAlignment="1">
      <alignment horizontal="right" vertical="center" shrinkToFit="1"/>
    </xf>
    <xf numFmtId="193" fontId="19" fillId="0" borderId="15" xfId="1" applyNumberFormat="1" applyFont="1" applyFill="1" applyBorder="1" applyAlignment="1">
      <alignment horizontal="left" vertical="center" shrinkToFit="1"/>
    </xf>
    <xf numFmtId="193" fontId="19" fillId="0" borderId="0" xfId="1" applyNumberFormat="1" applyFont="1" applyFill="1" applyBorder="1" applyAlignment="1">
      <alignment horizontal="right" vertical="center" shrinkToFit="1"/>
    </xf>
    <xf numFmtId="193" fontId="19" fillId="0" borderId="0" xfId="1" applyNumberFormat="1" applyFont="1" applyFill="1" applyBorder="1" applyAlignment="1">
      <alignment horizontal="left" vertical="center" shrinkToFit="1"/>
    </xf>
    <xf numFmtId="193" fontId="17" fillId="0" borderId="69" xfId="1" applyNumberFormat="1" applyFont="1" applyFill="1" applyBorder="1" applyAlignment="1">
      <alignment horizontal="left" vertical="center" shrinkToFit="1"/>
    </xf>
    <xf numFmtId="0" fontId="56" fillId="0" borderId="0" xfId="0" applyFont="1" applyAlignment="1">
      <alignment vertical="center" wrapText="1"/>
    </xf>
    <xf numFmtId="0" fontId="37" fillId="0" borderId="0" xfId="0" applyFont="1" applyAlignment="1">
      <alignment vertical="center" wrapText="1"/>
    </xf>
    <xf numFmtId="193" fontId="17" fillId="0" borderId="0" xfId="1" applyNumberFormat="1" applyFont="1" applyFill="1" applyBorder="1" applyAlignment="1">
      <alignment horizontal="left" vertical="center" shrinkToFit="1"/>
    </xf>
    <xf numFmtId="0" fontId="5" fillId="0" borderId="0" xfId="0" applyFont="1" applyAlignment="1">
      <alignment horizontal="left" vertical="center" indent="1"/>
    </xf>
    <xf numFmtId="0" fontId="5" fillId="0" borderId="0" xfId="0" applyFont="1" applyAlignment="1">
      <alignment horizontal="right" vertical="center"/>
    </xf>
    <xf numFmtId="0" fontId="5" fillId="0" borderId="0" xfId="0" quotePrefix="1" applyFont="1">
      <alignment vertical="center"/>
    </xf>
    <xf numFmtId="206" fontId="6" fillId="0" borderId="0" xfId="0" applyNumberFormat="1" applyFont="1" applyAlignment="1">
      <alignment horizontal="center" vertical="center"/>
    </xf>
    <xf numFmtId="207" fontId="6" fillId="0" borderId="0" xfId="0" applyNumberFormat="1" applyFont="1" applyAlignment="1">
      <alignment horizontal="center" vertical="center"/>
    </xf>
    <xf numFmtId="206" fontId="5" fillId="0" borderId="0" xfId="0" applyNumberFormat="1" applyFont="1" applyAlignment="1">
      <alignment horizontal="center" vertical="center"/>
    </xf>
    <xf numFmtId="207" fontId="5" fillId="0" borderId="0" xfId="0" applyNumberFormat="1" applyFont="1" applyAlignment="1">
      <alignment horizontal="center" vertical="center"/>
    </xf>
    <xf numFmtId="209" fontId="5" fillId="0" borderId="0" xfId="0" applyNumberFormat="1" applyFont="1">
      <alignment vertical="center"/>
    </xf>
    <xf numFmtId="0" fontId="5" fillId="0" borderId="0" xfId="0" quotePrefix="1" applyFont="1" applyAlignment="1">
      <alignment horizontal="right" vertical="center"/>
    </xf>
    <xf numFmtId="0" fontId="9" fillId="0" borderId="0" xfId="0" quotePrefix="1" applyFont="1">
      <alignment vertical="center"/>
    </xf>
    <xf numFmtId="206" fontId="6" fillId="3" borderId="5" xfId="0" applyNumberFormat="1" applyFont="1" applyFill="1" applyBorder="1" applyAlignment="1" applyProtection="1">
      <alignment vertical="center" shrinkToFit="1"/>
      <protection locked="0"/>
    </xf>
    <xf numFmtId="195" fontId="19" fillId="0" borderId="0" xfId="1" applyNumberFormat="1" applyFont="1" applyFill="1" applyBorder="1" applyAlignment="1">
      <alignment horizontal="right" vertical="center" wrapText="1"/>
    </xf>
    <xf numFmtId="0" fontId="34" fillId="0" borderId="8" xfId="0" applyFont="1" applyBorder="1">
      <alignment vertical="center"/>
    </xf>
    <xf numFmtId="0" fontId="58" fillId="0" borderId="0" xfId="0" applyFont="1">
      <alignment vertical="center"/>
    </xf>
    <xf numFmtId="0" fontId="18" fillId="0" borderId="0" xfId="0" applyFont="1" applyAlignment="1">
      <alignment horizontal="left" vertical="top" wrapText="1"/>
    </xf>
    <xf numFmtId="0" fontId="60" fillId="0" borderId="0" xfId="0" applyFont="1" applyAlignment="1">
      <alignment horizontal="left" vertical="top" wrapText="1"/>
    </xf>
    <xf numFmtId="0" fontId="18" fillId="0" borderId="0" xfId="0" applyFont="1" applyAlignment="1">
      <alignment horizontal="left" vertical="top"/>
    </xf>
    <xf numFmtId="0" fontId="60"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vertical="center" wrapText="1"/>
    </xf>
    <xf numFmtId="0" fontId="18" fillId="3" borderId="7" xfId="0" applyFont="1" applyFill="1" applyBorder="1" applyAlignment="1" applyProtection="1">
      <alignment horizontal="center" vertical="center" wrapTex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xf>
    <xf numFmtId="0" fontId="5" fillId="0" borderId="0" xfId="0" applyFont="1" applyAlignment="1">
      <alignment horizontal="left" vertical="top"/>
    </xf>
    <xf numFmtId="0" fontId="54" fillId="0" borderId="0" xfId="0" applyFont="1" applyAlignment="1">
      <alignment horizontal="left" vertical="top" wrapText="1"/>
    </xf>
    <xf numFmtId="0" fontId="57" fillId="0" borderId="0" xfId="0" applyFont="1" applyAlignment="1">
      <alignment vertical="center" wrapText="1"/>
    </xf>
    <xf numFmtId="0" fontId="57" fillId="0" borderId="0" xfId="0" applyFont="1">
      <alignment vertical="center"/>
    </xf>
    <xf numFmtId="0" fontId="61" fillId="0" borderId="0" xfId="6" applyFont="1" applyAlignment="1">
      <alignment vertical="center"/>
    </xf>
    <xf numFmtId="0" fontId="34" fillId="0" borderId="0" xfId="6" applyFont="1" applyAlignment="1">
      <alignment vertical="center"/>
    </xf>
    <xf numFmtId="0" fontId="59" fillId="0" borderId="0" xfId="6" applyFont="1" applyAlignment="1">
      <alignment vertical="center"/>
    </xf>
    <xf numFmtId="0" fontId="59" fillId="6" borderId="0" xfId="6" applyFont="1" applyFill="1" applyAlignment="1">
      <alignment vertical="center"/>
    </xf>
    <xf numFmtId="0" fontId="61" fillId="6" borderId="0" xfId="6" applyFont="1" applyFill="1" applyAlignment="1">
      <alignment vertical="center"/>
    </xf>
    <xf numFmtId="0" fontId="62" fillId="0" borderId="0" xfId="6" applyFont="1" applyAlignment="1">
      <alignment horizontal="center" vertical="center"/>
    </xf>
    <xf numFmtId="0" fontId="59" fillId="0" borderId="0" xfId="6" applyFont="1" applyAlignment="1">
      <alignment vertical="center" wrapText="1"/>
    </xf>
    <xf numFmtId="0" fontId="59" fillId="0" borderId="0" xfId="6" applyFont="1" applyAlignment="1">
      <alignment horizontal="left" vertical="center"/>
    </xf>
    <xf numFmtId="0" fontId="59" fillId="0" borderId="0" xfId="6" applyFont="1" applyAlignment="1">
      <alignment horizontal="center" vertical="center"/>
    </xf>
    <xf numFmtId="0" fontId="34" fillId="0" borderId="0" xfId="6" applyFont="1" applyAlignment="1">
      <alignment vertical="center" wrapText="1"/>
    </xf>
    <xf numFmtId="0" fontId="34" fillId="0" borderId="0" xfId="6" applyFont="1" applyAlignment="1">
      <alignment horizontal="left" vertical="center"/>
    </xf>
    <xf numFmtId="0" fontId="34" fillId="0" borderId="0" xfId="6" applyFont="1" applyAlignment="1">
      <alignment horizontal="center" vertical="center"/>
    </xf>
    <xf numFmtId="0" fontId="34" fillId="6" borderId="0" xfId="6" applyFont="1" applyFill="1" applyAlignment="1">
      <alignment vertical="center"/>
    </xf>
    <xf numFmtId="0" fontId="18" fillId="0" borderId="6" xfId="0" applyFont="1" applyBorder="1" applyAlignment="1">
      <alignment horizontal="center" vertical="center"/>
    </xf>
    <xf numFmtId="0" fontId="18"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63" fillId="0" borderId="0" xfId="6" applyFont="1" applyAlignment="1">
      <alignment vertical="center"/>
    </xf>
    <xf numFmtId="0" fontId="62" fillId="0" borderId="0" xfId="6" applyFont="1" applyAlignment="1">
      <alignment vertical="center"/>
    </xf>
    <xf numFmtId="0" fontId="62" fillId="6" borderId="0" xfId="6" applyFont="1" applyFill="1" applyAlignment="1">
      <alignment vertical="center"/>
    </xf>
    <xf numFmtId="0" fontId="63" fillId="6" borderId="0" xfId="6" applyFont="1" applyFill="1" applyAlignment="1">
      <alignment vertical="center"/>
    </xf>
    <xf numFmtId="0" fontId="34" fillId="3" borderId="6" xfId="7" applyFont="1" applyFill="1" applyBorder="1" applyAlignment="1" applyProtection="1">
      <alignment vertical="center" shrinkToFit="1"/>
      <protection locked="0"/>
    </xf>
    <xf numFmtId="0" fontId="34" fillId="3" borderId="86" xfId="7" applyFont="1" applyFill="1" applyBorder="1" applyAlignment="1">
      <alignment horizontal="center" vertical="center" shrinkToFit="1"/>
    </xf>
    <xf numFmtId="0" fontId="34" fillId="3" borderId="87" xfId="7" applyFont="1" applyFill="1" applyBorder="1" applyAlignment="1">
      <alignment horizontal="center" vertical="center" shrinkToFit="1"/>
    </xf>
    <xf numFmtId="0" fontId="34" fillId="3" borderId="7" xfId="7" applyFont="1" applyFill="1" applyBorder="1" applyAlignment="1" applyProtection="1">
      <alignment vertical="center" shrinkToFit="1"/>
      <protection locked="0"/>
    </xf>
    <xf numFmtId="0" fontId="34" fillId="3" borderId="8" xfId="7" applyFont="1" applyFill="1" applyBorder="1" applyAlignment="1">
      <alignment horizontal="center" vertical="center" shrinkToFit="1"/>
    </xf>
    <xf numFmtId="0" fontId="42" fillId="0" borderId="0" xfId="6" applyFont="1" applyAlignment="1">
      <alignment horizontal="left" vertical="center"/>
    </xf>
    <xf numFmtId="0" fontId="34" fillId="0" borderId="0" xfId="0" applyFont="1" applyAlignment="1">
      <alignment horizontal="left" vertical="top"/>
    </xf>
    <xf numFmtId="0" fontId="60" fillId="0" borderId="26" xfId="0" applyFont="1" applyBorder="1" applyAlignment="1">
      <alignment horizontal="center" vertical="top" wrapText="1"/>
    </xf>
    <xf numFmtId="193" fontId="20" fillId="0" borderId="89" xfId="1" applyNumberFormat="1" applyFont="1" applyFill="1" applyBorder="1" applyAlignment="1">
      <alignment shrinkToFit="1"/>
    </xf>
    <xf numFmtId="0" fontId="42" fillId="0" borderId="0" xfId="0" applyFont="1">
      <alignment vertical="center"/>
    </xf>
    <xf numFmtId="0" fontId="65" fillId="0" borderId="0" xfId="0" applyFont="1">
      <alignment vertical="center"/>
    </xf>
    <xf numFmtId="0" fontId="7" fillId="0" borderId="0" xfId="0" applyFont="1">
      <alignment vertical="center"/>
    </xf>
    <xf numFmtId="0" fontId="3" fillId="2" borderId="5" xfId="0" applyFont="1" applyFill="1" applyBorder="1" applyAlignment="1">
      <alignment horizontal="center" vertical="center"/>
    </xf>
    <xf numFmtId="213" fontId="3" fillId="2" borderId="5" xfId="0" applyNumberFormat="1" applyFont="1" applyFill="1" applyBorder="1" applyAlignment="1">
      <alignment horizontal="center" vertical="center"/>
    </xf>
    <xf numFmtId="213" fontId="3" fillId="2" borderId="0" xfId="0" applyNumberFormat="1" applyFont="1" applyFill="1" applyAlignment="1">
      <alignment horizontal="left" vertical="center" shrinkToFit="1"/>
    </xf>
    <xf numFmtId="0" fontId="66" fillId="0" borderId="17" xfId="0" applyFont="1" applyBorder="1" applyAlignment="1">
      <alignment horizontal="center" vertical="center"/>
    </xf>
    <xf numFmtId="0" fontId="66" fillId="0" borderId="0" xfId="0" applyFont="1" applyAlignment="1">
      <alignment horizontal="center" vertical="center"/>
    </xf>
    <xf numFmtId="213" fontId="66" fillId="0" borderId="17" xfId="0" applyNumberFormat="1" applyFont="1" applyBorder="1" applyAlignment="1">
      <alignment horizontal="center" vertical="center"/>
    </xf>
    <xf numFmtId="213" fontId="7" fillId="0" borderId="0" xfId="0" applyNumberFormat="1" applyFont="1" applyAlignment="1">
      <alignment horizontal="left" vertical="center"/>
    </xf>
    <xf numFmtId="0" fontId="6" fillId="0" borderId="20" xfId="0" applyFont="1" applyBorder="1">
      <alignment vertical="center"/>
    </xf>
    <xf numFmtId="0" fontId="6" fillId="0" borderId="10" xfId="0" applyFont="1" applyBorder="1">
      <alignment vertical="center"/>
    </xf>
    <xf numFmtId="0" fontId="6" fillId="0" borderId="17"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213" fontId="3" fillId="5" borderId="0" xfId="0" applyNumberFormat="1" applyFont="1" applyFill="1" applyAlignment="1">
      <alignment horizontal="left" vertical="center" shrinkToFit="1"/>
    </xf>
    <xf numFmtId="213" fontId="66" fillId="0" borderId="0" xfId="0" applyNumberFormat="1" applyFont="1" applyAlignment="1">
      <alignment horizontal="center" vertical="center"/>
    </xf>
    <xf numFmtId="0" fontId="13" fillId="6" borderId="0" xfId="0" applyFont="1" applyFill="1">
      <alignment vertical="center"/>
    </xf>
    <xf numFmtId="0" fontId="69" fillId="6" borderId="0" xfId="0" applyFont="1" applyFill="1">
      <alignment vertical="center"/>
    </xf>
    <xf numFmtId="0" fontId="70" fillId="6" borderId="0" xfId="0" applyFont="1" applyFill="1" applyAlignment="1">
      <alignment horizontal="left" vertical="center" wrapText="1"/>
    </xf>
    <xf numFmtId="0" fontId="30" fillId="6" borderId="0" xfId="0" applyFont="1" applyFill="1" applyAlignment="1">
      <alignment horizontal="left" vertical="center"/>
    </xf>
    <xf numFmtId="0" fontId="71" fillId="0" borderId="0" xfId="0" applyFont="1">
      <alignment vertical="center"/>
    </xf>
    <xf numFmtId="0" fontId="71" fillId="6" borderId="0" xfId="0" applyFont="1" applyFill="1">
      <alignment vertical="center"/>
    </xf>
    <xf numFmtId="0" fontId="18" fillId="6" borderId="0" xfId="12" applyFont="1" applyFill="1" applyAlignment="1" applyProtection="1">
      <alignment horizontal="center" vertical="center"/>
      <protection locked="0"/>
    </xf>
    <xf numFmtId="0" fontId="13" fillId="0" borderId="0" xfId="12" applyFont="1" applyProtection="1">
      <alignment vertical="center"/>
      <protection locked="0"/>
    </xf>
    <xf numFmtId="0" fontId="13" fillId="6" borderId="0" xfId="12" applyFont="1" applyFill="1" applyProtection="1">
      <alignment vertical="center"/>
      <protection locked="0"/>
    </xf>
    <xf numFmtId="0" fontId="72" fillId="0" borderId="0" xfId="12" applyFont="1" applyProtection="1">
      <alignment vertical="center"/>
      <protection locked="0"/>
    </xf>
    <xf numFmtId="0" fontId="72" fillId="6" borderId="0" xfId="12" applyFont="1" applyFill="1" applyProtection="1">
      <alignment vertical="center"/>
      <protection locked="0"/>
    </xf>
    <xf numFmtId="0" fontId="73" fillId="6" borderId="0" xfId="0" applyFont="1" applyFill="1" applyAlignment="1">
      <alignment horizontal="left" vertical="center" wrapText="1"/>
    </xf>
    <xf numFmtId="0" fontId="59" fillId="6" borderId="0" xfId="12" applyFont="1" applyFill="1" applyProtection="1">
      <alignment vertical="center"/>
      <protection locked="0"/>
    </xf>
    <xf numFmtId="0" fontId="18" fillId="6" borderId="0" xfId="12" applyFont="1" applyFill="1" applyProtection="1">
      <alignment vertical="center"/>
      <protection locked="0"/>
    </xf>
    <xf numFmtId="206" fontId="34" fillId="6" borderId="0" xfId="12" applyNumberFormat="1" applyFont="1" applyFill="1" applyProtection="1">
      <alignment vertical="center"/>
      <protection locked="0"/>
    </xf>
    <xf numFmtId="0" fontId="34" fillId="6" borderId="0" xfId="12" applyFont="1" applyFill="1" applyProtection="1">
      <alignment vertical="center"/>
      <protection locked="0"/>
    </xf>
    <xf numFmtId="0" fontId="74" fillId="6" borderId="0" xfId="12" applyFont="1" applyFill="1" applyProtection="1">
      <alignment vertical="center"/>
      <protection locked="0"/>
    </xf>
    <xf numFmtId="0" fontId="75" fillId="0" borderId="5" xfId="0" applyFont="1" applyBorder="1">
      <alignment vertical="center"/>
    </xf>
    <xf numFmtId="0" fontId="77" fillId="6" borderId="5" xfId="0" applyFont="1" applyFill="1" applyBorder="1" applyAlignment="1">
      <alignment horizontal="center" vertical="center"/>
    </xf>
    <xf numFmtId="0" fontId="78" fillId="9" borderId="5" xfId="0" applyFont="1" applyFill="1" applyBorder="1" applyAlignment="1">
      <alignment horizontal="center" vertical="center"/>
    </xf>
    <xf numFmtId="0" fontId="79" fillId="0" borderId="8" xfId="0" applyFont="1" applyBorder="1" applyAlignment="1">
      <alignment horizontal="center" vertical="center" wrapText="1"/>
    </xf>
    <xf numFmtId="0" fontId="80" fillId="10" borderId="5" xfId="0" applyFont="1" applyFill="1" applyBorder="1" applyAlignment="1">
      <alignment horizontal="center" vertical="center"/>
    </xf>
    <xf numFmtId="0" fontId="78" fillId="10" borderId="5" xfId="0" applyFont="1" applyFill="1" applyBorder="1" applyAlignment="1">
      <alignment horizontal="center" vertical="center"/>
    </xf>
    <xf numFmtId="0" fontId="62" fillId="6" borderId="5" xfId="0" applyFont="1" applyFill="1" applyBorder="1" applyAlignment="1">
      <alignment horizontal="center" vertical="center"/>
    </xf>
    <xf numFmtId="0" fontId="62" fillId="6" borderId="5" xfId="0" applyFont="1" applyFill="1" applyBorder="1" applyAlignment="1">
      <alignment horizontal="center" vertical="center" wrapText="1"/>
    </xf>
    <xf numFmtId="0" fontId="81" fillId="6" borderId="5" xfId="0" applyFont="1" applyFill="1" applyBorder="1" applyAlignment="1">
      <alignment horizontal="center" vertical="center" wrapText="1"/>
    </xf>
    <xf numFmtId="0" fontId="81" fillId="6" borderId="5" xfId="0" applyFont="1" applyFill="1" applyBorder="1" applyAlignment="1">
      <alignment horizontal="center" vertical="center"/>
    </xf>
    <xf numFmtId="0" fontId="34" fillId="6" borderId="5" xfId="5" applyFont="1" applyFill="1" applyBorder="1" applyAlignment="1">
      <alignment horizontal="center" vertical="center" textRotation="255" wrapText="1"/>
    </xf>
    <xf numFmtId="0" fontId="42" fillId="6" borderId="5" xfId="5" applyFont="1" applyFill="1" applyBorder="1" applyAlignment="1">
      <alignment horizontal="center" vertical="center" textRotation="255" wrapText="1"/>
    </xf>
    <xf numFmtId="0" fontId="84" fillId="0" borderId="0" xfId="12" applyFont="1" applyAlignment="1" applyProtection="1">
      <alignment horizontal="center" vertical="center"/>
      <protection locked="0"/>
    </xf>
    <xf numFmtId="0" fontId="86" fillId="0" borderId="0" xfId="12" applyFont="1" applyAlignment="1" applyProtection="1">
      <protection locked="0"/>
    </xf>
    <xf numFmtId="0" fontId="86" fillId="0" borderId="0" xfId="12" applyFont="1" applyAlignment="1" applyProtection="1">
      <alignment horizontal="center" vertical="center"/>
      <protection locked="0"/>
    </xf>
    <xf numFmtId="0" fontId="62" fillId="6" borderId="17" xfId="0" applyFont="1" applyFill="1" applyBorder="1" applyAlignment="1">
      <alignment horizontal="center" vertical="center" wrapText="1"/>
    </xf>
    <xf numFmtId="0" fontId="84" fillId="0" borderId="0" xfId="12" applyFont="1" applyProtection="1">
      <alignment vertical="center"/>
      <protection locked="0"/>
    </xf>
    <xf numFmtId="0" fontId="87" fillId="6" borderId="0" xfId="0" applyFont="1" applyFill="1" applyAlignment="1">
      <alignment horizontal="center" vertical="center"/>
    </xf>
    <xf numFmtId="0" fontId="88" fillId="6" borderId="0" xfId="0" applyFont="1" applyFill="1">
      <alignment vertical="center"/>
    </xf>
    <xf numFmtId="0" fontId="90" fillId="0" borderId="0" xfId="0" applyFont="1" applyAlignment="1">
      <alignment horizontal="center" vertical="center"/>
    </xf>
    <xf numFmtId="0" fontId="90" fillId="6" borderId="0" xfId="0" applyFont="1" applyFill="1" applyAlignment="1">
      <alignment horizontal="center" vertical="center"/>
    </xf>
    <xf numFmtId="0" fontId="91" fillId="11" borderId="0" xfId="0" applyFont="1" applyFill="1" applyAlignment="1">
      <alignment horizontal="center" vertical="center"/>
    </xf>
    <xf numFmtId="0" fontId="92" fillId="3" borderId="10" xfId="0" applyFont="1" applyFill="1" applyBorder="1">
      <alignment vertical="center"/>
    </xf>
    <xf numFmtId="0" fontId="91" fillId="3" borderId="17" xfId="0" applyFont="1" applyFill="1" applyBorder="1">
      <alignment vertical="center"/>
    </xf>
    <xf numFmtId="0" fontId="91" fillId="3" borderId="11" xfId="0" applyFont="1" applyFill="1" applyBorder="1">
      <alignment vertical="center"/>
    </xf>
    <xf numFmtId="0" fontId="91" fillId="0" borderId="0" xfId="0" applyFont="1">
      <alignment vertical="center"/>
    </xf>
    <xf numFmtId="0" fontId="91" fillId="13" borderId="5" xfId="0" applyFont="1" applyFill="1" applyBorder="1" applyAlignment="1">
      <alignment vertical="center" wrapText="1"/>
    </xf>
    <xf numFmtId="0" fontId="91" fillId="13" borderId="6" xfId="0" applyFont="1" applyFill="1" applyBorder="1" applyAlignment="1">
      <alignment vertical="center" wrapText="1"/>
    </xf>
    <xf numFmtId="0" fontId="91" fillId="13" borderId="5" xfId="0" applyFont="1" applyFill="1" applyBorder="1" applyAlignment="1">
      <alignment horizontal="center" vertical="center" wrapText="1"/>
    </xf>
    <xf numFmtId="0" fontId="91" fillId="13" borderId="7" xfId="0" applyFont="1" applyFill="1" applyBorder="1" applyAlignment="1">
      <alignment vertical="center" wrapText="1" shrinkToFit="1"/>
    </xf>
    <xf numFmtId="0" fontId="91" fillId="13" borderId="0" xfId="0" applyFont="1" applyFill="1" applyAlignment="1">
      <alignment vertical="center" wrapText="1"/>
    </xf>
    <xf numFmtId="0" fontId="69" fillId="13" borderId="97" xfId="5" applyFont="1" applyFill="1" applyBorder="1" applyAlignment="1">
      <alignment horizontal="center" vertical="center"/>
    </xf>
    <xf numFmtId="0" fontId="69" fillId="13" borderId="91" xfId="5" applyFont="1" applyFill="1" applyBorder="1" applyAlignment="1">
      <alignment horizontal="center" vertical="center"/>
    </xf>
    <xf numFmtId="0" fontId="91" fillId="0" borderId="13" xfId="0" applyFont="1" applyBorder="1">
      <alignment vertical="center"/>
    </xf>
    <xf numFmtId="0" fontId="91" fillId="0" borderId="20" xfId="0" applyFont="1" applyBorder="1">
      <alignment vertical="center"/>
    </xf>
    <xf numFmtId="0" fontId="91" fillId="0" borderId="91" xfId="0" applyFont="1" applyBorder="1">
      <alignment vertical="center"/>
    </xf>
    <xf numFmtId="0" fontId="91" fillId="0" borderId="98" xfId="0" applyFont="1" applyBorder="1">
      <alignment vertical="center"/>
    </xf>
    <xf numFmtId="0" fontId="91" fillId="0" borderId="12" xfId="0" applyFont="1" applyBorder="1">
      <alignment vertical="center"/>
    </xf>
    <xf numFmtId="0" fontId="91" fillId="0" borderId="98" xfId="0" applyFont="1" applyBorder="1" applyAlignment="1">
      <alignment vertical="center" shrinkToFit="1"/>
    </xf>
    <xf numFmtId="0" fontId="91" fillId="0" borderId="91" xfId="0" applyFont="1" applyBorder="1" applyAlignment="1">
      <alignment vertical="center" shrinkToFit="1"/>
    </xf>
    <xf numFmtId="0" fontId="91" fillId="3" borderId="97" xfId="0" applyFont="1" applyFill="1" applyBorder="1" applyAlignment="1" applyProtection="1">
      <alignment vertical="center" shrinkToFit="1"/>
      <protection locked="0"/>
    </xf>
    <xf numFmtId="0" fontId="91" fillId="0" borderId="97" xfId="0" applyFont="1" applyBorder="1">
      <alignment vertical="center"/>
    </xf>
    <xf numFmtId="0" fontId="69" fillId="0" borderId="17" xfId="0" applyFont="1" applyBorder="1" applyAlignment="1">
      <alignment vertical="center" wrapText="1"/>
    </xf>
    <xf numFmtId="0" fontId="91" fillId="0" borderId="5" xfId="0" applyFont="1" applyBorder="1">
      <alignment vertical="center"/>
    </xf>
    <xf numFmtId="0" fontId="69" fillId="0" borderId="100" xfId="5" applyFont="1" applyBorder="1">
      <alignment vertical="center"/>
    </xf>
    <xf numFmtId="0" fontId="69" fillId="0" borderId="92" xfId="5" applyFont="1" applyBorder="1">
      <alignment vertical="center"/>
    </xf>
    <xf numFmtId="0" fontId="12" fillId="0" borderId="101" xfId="0" applyFont="1" applyBorder="1" applyAlignment="1">
      <alignment vertical="center" wrapText="1"/>
    </xf>
    <xf numFmtId="0" fontId="94" fillId="0" borderId="13" xfId="0" applyFont="1" applyBorder="1">
      <alignment vertical="center"/>
    </xf>
    <xf numFmtId="0" fontId="94" fillId="0" borderId="0" xfId="0" applyFont="1">
      <alignment vertical="center"/>
    </xf>
    <xf numFmtId="0" fontId="94" fillId="0" borderId="20" xfId="0" applyFont="1" applyBorder="1">
      <alignment vertical="center"/>
    </xf>
    <xf numFmtId="0" fontId="91" fillId="0" borderId="16" xfId="0" applyFont="1" applyBorder="1">
      <alignment vertical="center"/>
    </xf>
    <xf numFmtId="0" fontId="91" fillId="0" borderId="14" xfId="0" applyFont="1" applyBorder="1">
      <alignment vertical="center"/>
    </xf>
    <xf numFmtId="0" fontId="91" fillId="0" borderId="92" xfId="0" applyFont="1" applyBorder="1">
      <alignment vertical="center"/>
    </xf>
    <xf numFmtId="0" fontId="91" fillId="0" borderId="102" xfId="0" applyFont="1" applyBorder="1">
      <alignment vertical="center"/>
    </xf>
    <xf numFmtId="0" fontId="91" fillId="0" borderId="102" xfId="0" applyFont="1" applyBorder="1" applyAlignment="1">
      <alignment vertical="center" shrinkToFit="1"/>
    </xf>
    <xf numFmtId="0" fontId="91" fillId="0" borderId="92" xfId="0" applyFont="1" applyBorder="1" applyAlignment="1">
      <alignment vertical="center" shrinkToFit="1"/>
    </xf>
    <xf numFmtId="0" fontId="91" fillId="3" borderId="92" xfId="0" applyFont="1" applyFill="1" applyBorder="1" applyAlignment="1" applyProtection="1">
      <alignment vertical="center" shrinkToFit="1"/>
      <protection locked="0"/>
    </xf>
    <xf numFmtId="0" fontId="91" fillId="3" borderId="103" xfId="0" applyFont="1" applyFill="1" applyBorder="1" applyAlignment="1" applyProtection="1">
      <alignment vertical="center" shrinkToFit="1"/>
      <protection locked="0"/>
    </xf>
    <xf numFmtId="0" fontId="91" fillId="0" borderId="103" xfId="0" applyFont="1" applyBorder="1">
      <alignment vertical="center"/>
    </xf>
    <xf numFmtId="0" fontId="69" fillId="0" borderId="104" xfId="0" applyFont="1" applyBorder="1">
      <alignment vertical="center"/>
    </xf>
    <xf numFmtId="0" fontId="91" fillId="0" borderId="45" xfId="0" applyFont="1" applyBorder="1">
      <alignment vertical="center"/>
    </xf>
    <xf numFmtId="0" fontId="91" fillId="0" borderId="105" xfId="0" applyFont="1" applyBorder="1" applyAlignment="1">
      <alignment vertical="center" shrinkToFit="1"/>
    </xf>
    <xf numFmtId="0" fontId="91" fillId="0" borderId="45" xfId="0" applyFont="1" applyBorder="1" applyAlignment="1">
      <alignment vertical="center" shrinkToFit="1"/>
    </xf>
    <xf numFmtId="0" fontId="91" fillId="3" borderId="45" xfId="0" applyFont="1" applyFill="1" applyBorder="1" applyAlignment="1" applyProtection="1">
      <alignment vertical="center" shrinkToFit="1"/>
      <protection locked="0"/>
    </xf>
    <xf numFmtId="0" fontId="91" fillId="3" borderId="20" xfId="0" applyFont="1" applyFill="1" applyBorder="1" applyAlignment="1" applyProtection="1">
      <alignment vertical="center" shrinkToFit="1"/>
      <protection locked="0"/>
    </xf>
    <xf numFmtId="0" fontId="91" fillId="0" borderId="11" xfId="0" applyFont="1" applyBorder="1">
      <alignment vertical="center"/>
    </xf>
    <xf numFmtId="0" fontId="12" fillId="0" borderId="106" xfId="0" applyFont="1" applyBorder="1" applyAlignment="1">
      <alignment vertical="center" wrapText="1"/>
    </xf>
    <xf numFmtId="0" fontId="91" fillId="14" borderId="93" xfId="0" applyFont="1" applyFill="1" applyBorder="1" applyProtection="1">
      <alignment vertical="center"/>
      <protection locked="0"/>
    </xf>
    <xf numFmtId="0" fontId="91" fillId="3" borderId="107" xfId="0" applyFont="1" applyFill="1" applyBorder="1" applyAlignment="1" applyProtection="1">
      <alignment vertical="center" shrinkToFit="1"/>
      <protection locked="0"/>
    </xf>
    <xf numFmtId="0" fontId="91" fillId="3" borderId="108" xfId="0" applyFont="1" applyFill="1" applyBorder="1" applyAlignment="1" applyProtection="1">
      <alignment vertical="center" shrinkToFit="1"/>
      <protection locked="0"/>
    </xf>
    <xf numFmtId="0" fontId="91" fillId="3" borderId="93" xfId="0" applyFont="1" applyFill="1" applyBorder="1" applyAlignment="1" applyProtection="1">
      <alignment vertical="center" shrinkToFit="1"/>
      <protection locked="0"/>
    </xf>
    <xf numFmtId="0" fontId="91" fillId="0" borderId="109" xfId="0" applyFont="1" applyBorder="1">
      <alignment vertical="center"/>
    </xf>
    <xf numFmtId="0" fontId="91" fillId="0" borderId="107" xfId="0" applyFont="1" applyBorder="1">
      <alignment vertical="center"/>
    </xf>
    <xf numFmtId="0" fontId="91" fillId="0" borderId="93" xfId="0" applyFont="1" applyBorder="1">
      <alignment vertical="center"/>
    </xf>
    <xf numFmtId="0" fontId="91" fillId="0" borderId="13" xfId="0" applyFont="1" applyBorder="1" applyAlignment="1">
      <alignment horizontal="left" vertical="center" indent="1"/>
    </xf>
    <xf numFmtId="0" fontId="91" fillId="0" borderId="0" xfId="0" applyFont="1" applyAlignment="1">
      <alignment horizontal="left" vertical="center" indent="1"/>
    </xf>
    <xf numFmtId="0" fontId="91" fillId="0" borderId="20" xfId="0" applyFont="1" applyBorder="1" applyAlignment="1">
      <alignment horizontal="left" vertical="center" indent="1"/>
    </xf>
    <xf numFmtId="0" fontId="94" fillId="0" borderId="13" xfId="0" applyFont="1" applyBorder="1" applyAlignment="1">
      <alignment horizontal="left" vertical="center" indent="2"/>
    </xf>
    <xf numFmtId="0" fontId="94" fillId="0" borderId="0" xfId="0" applyFont="1" applyAlignment="1">
      <alignment horizontal="left" vertical="center" indent="2"/>
    </xf>
    <xf numFmtId="0" fontId="94" fillId="0" borderId="20" xfId="0" applyFont="1" applyBorder="1" applyAlignment="1">
      <alignment horizontal="left" vertical="center" indent="2"/>
    </xf>
    <xf numFmtId="0" fontId="91" fillId="0" borderId="13" xfId="0" applyFont="1" applyBorder="1" applyAlignment="1">
      <alignment horizontal="left" vertical="center" indent="2"/>
    </xf>
    <xf numFmtId="0" fontId="91" fillId="0" borderId="0" xfId="0" applyFont="1" applyAlignment="1">
      <alignment horizontal="left" vertical="center" indent="2"/>
    </xf>
    <xf numFmtId="0" fontId="91" fillId="0" borderId="20" xfId="0" applyFont="1" applyBorder="1" applyAlignment="1">
      <alignment horizontal="left" vertical="center" indent="2"/>
    </xf>
    <xf numFmtId="0" fontId="91" fillId="13" borderId="12" xfId="0" applyFont="1" applyFill="1" applyBorder="1">
      <alignment vertical="center"/>
    </xf>
    <xf numFmtId="0" fontId="91" fillId="13" borderId="5" xfId="0" applyFont="1" applyFill="1" applyBorder="1">
      <alignment vertical="center"/>
    </xf>
    <xf numFmtId="0" fontId="91" fillId="0" borderId="6" xfId="0" applyFont="1" applyBorder="1">
      <alignment vertical="center"/>
    </xf>
    <xf numFmtId="0" fontId="91" fillId="0" borderId="110" xfId="0" applyFont="1" applyBorder="1">
      <alignment vertical="center"/>
    </xf>
    <xf numFmtId="0" fontId="91" fillId="0" borderId="29" xfId="0" applyFont="1" applyBorder="1">
      <alignment vertical="center"/>
    </xf>
    <xf numFmtId="0" fontId="91" fillId="0" borderId="111" xfId="0" applyFont="1" applyBorder="1">
      <alignment vertical="center"/>
    </xf>
    <xf numFmtId="0" fontId="91" fillId="0" borderId="14" xfId="0" applyFont="1" applyBorder="1" applyAlignment="1">
      <alignment horizontal="left" vertical="center" indent="2"/>
    </xf>
    <xf numFmtId="0" fontId="91" fillId="0" borderId="26" xfId="0" applyFont="1" applyBorder="1" applyAlignment="1">
      <alignment horizontal="left" vertical="center" indent="1"/>
    </xf>
    <xf numFmtId="0" fontId="91" fillId="0" borderId="15" xfId="0" applyFont="1" applyBorder="1" applyAlignment="1">
      <alignment horizontal="left" vertical="center" indent="1"/>
    </xf>
    <xf numFmtId="0" fontId="91" fillId="12" borderId="5" xfId="0" applyFont="1" applyFill="1" applyBorder="1" applyAlignment="1">
      <alignment horizontal="center" vertical="center" shrinkToFit="1"/>
    </xf>
    <xf numFmtId="0" fontId="69" fillId="0" borderId="45" xfId="5" applyFont="1" applyBorder="1">
      <alignment vertical="center"/>
    </xf>
    <xf numFmtId="0" fontId="69" fillId="0" borderId="92" xfId="5" applyFont="1" applyBorder="1" applyAlignment="1">
      <alignment vertical="center" shrinkToFit="1"/>
    </xf>
    <xf numFmtId="0" fontId="91" fillId="0" borderId="0" xfId="0" applyFont="1" applyAlignment="1">
      <alignment horizontal="center" vertical="center" shrinkToFit="1"/>
    </xf>
    <xf numFmtId="0" fontId="69" fillId="0" borderId="102" xfId="5" applyFont="1" applyBorder="1" applyAlignment="1">
      <alignment vertical="center" shrinkToFit="1"/>
    </xf>
    <xf numFmtId="0" fontId="69" fillId="0" borderId="99" xfId="5" applyFont="1" applyBorder="1">
      <alignment vertical="center"/>
    </xf>
    <xf numFmtId="0" fontId="91" fillId="3" borderId="107" xfId="0" applyFont="1" applyFill="1" applyBorder="1" applyProtection="1">
      <alignment vertical="center"/>
      <protection locked="0"/>
    </xf>
    <xf numFmtId="0" fontId="91" fillId="0" borderId="92" xfId="5" applyFont="1" applyBorder="1">
      <alignment vertical="center"/>
    </xf>
    <xf numFmtId="0" fontId="91" fillId="0" borderId="0" xfId="0" applyFont="1" applyAlignment="1">
      <alignment vertical="center" shrinkToFit="1"/>
    </xf>
    <xf numFmtId="0" fontId="69" fillId="0" borderId="100" xfId="5" applyFont="1" applyBorder="1" applyAlignment="1">
      <alignment horizontal="right" vertical="center"/>
    </xf>
    <xf numFmtId="49" fontId="91" fillId="10" borderId="92" xfId="0" applyNumberFormat="1" applyFont="1" applyFill="1" applyBorder="1" applyAlignment="1" applyProtection="1">
      <alignment horizontal="right" vertical="center"/>
      <protection locked="0"/>
    </xf>
    <xf numFmtId="17" fontId="69" fillId="0" borderId="92" xfId="5" applyNumberFormat="1" applyFont="1" applyBorder="1" applyAlignment="1">
      <alignment vertical="center" shrinkToFit="1"/>
    </xf>
    <xf numFmtId="49" fontId="91" fillId="10" borderId="0" xfId="0" applyNumberFormat="1" applyFont="1" applyFill="1" applyAlignment="1" applyProtection="1">
      <alignment horizontal="right" vertical="center"/>
      <protection locked="0"/>
    </xf>
    <xf numFmtId="0" fontId="91" fillId="0" borderId="0" xfId="0" applyFont="1" applyAlignment="1">
      <alignment horizontal="center" vertical="center"/>
    </xf>
    <xf numFmtId="0" fontId="69" fillId="0" borderId="103" xfId="5" applyFont="1" applyBorder="1">
      <alignment vertical="center"/>
    </xf>
    <xf numFmtId="0" fontId="91" fillId="3" borderId="112" xfId="0" applyFont="1" applyFill="1" applyBorder="1" applyProtection="1">
      <alignment vertical="center"/>
      <protection locked="0"/>
    </xf>
    <xf numFmtId="0" fontId="91" fillId="3" borderId="113" xfId="0" applyFont="1" applyFill="1" applyBorder="1" applyProtection="1">
      <alignment vertical="center"/>
      <protection locked="0"/>
    </xf>
    <xf numFmtId="0" fontId="91" fillId="3" borderId="109" xfId="0" applyFont="1" applyFill="1" applyBorder="1">
      <alignment vertical="center"/>
    </xf>
    <xf numFmtId="0" fontId="91" fillId="3" borderId="114" xfId="0" applyFont="1" applyFill="1" applyBorder="1" applyProtection="1">
      <alignment vertical="center"/>
      <protection locked="0"/>
    </xf>
    <xf numFmtId="0" fontId="91" fillId="3" borderId="115" xfId="0" applyFont="1" applyFill="1" applyBorder="1" applyProtection="1">
      <alignment vertical="center"/>
      <protection locked="0"/>
    </xf>
    <xf numFmtId="0" fontId="91" fillId="3" borderId="116" xfId="0" applyFont="1" applyFill="1" applyBorder="1" applyProtection="1">
      <alignment vertical="center"/>
      <protection locked="0"/>
    </xf>
    <xf numFmtId="0" fontId="91" fillId="3" borderId="117" xfId="0" applyFont="1" applyFill="1" applyBorder="1" applyProtection="1">
      <alignment vertical="center"/>
      <protection locked="0"/>
    </xf>
    <xf numFmtId="0" fontId="95" fillId="15" borderId="0" xfId="5" applyFont="1" applyFill="1">
      <alignment vertical="center"/>
    </xf>
    <xf numFmtId="0" fontId="95" fillId="15" borderId="0" xfId="0" applyFont="1" applyFill="1">
      <alignment vertical="center"/>
    </xf>
    <xf numFmtId="0" fontId="69" fillId="0" borderId="0" xfId="5" applyFont="1">
      <alignment vertical="center"/>
    </xf>
    <xf numFmtId="0" fontId="69" fillId="0" borderId="5" xfId="5" applyFont="1" applyBorder="1" applyAlignment="1">
      <alignment horizontal="right" vertical="center"/>
    </xf>
    <xf numFmtId="0" fontId="9" fillId="0" borderId="0" xfId="0" applyFont="1" applyAlignment="1">
      <alignment vertical="center" wrapText="1"/>
    </xf>
    <xf numFmtId="0" fontId="9" fillId="0" borderId="0" xfId="0" applyFont="1" applyAlignment="1">
      <alignment horizontal="left" vertical="center" wrapText="1" shrinkToFit="1"/>
    </xf>
    <xf numFmtId="0" fontId="9" fillId="0" borderId="0" xfId="0" applyFont="1" applyAlignment="1">
      <alignment horizontal="left" vertical="top" wrapText="1" indent="1"/>
    </xf>
    <xf numFmtId="0" fontId="5" fillId="4" borderId="5" xfId="0" applyFont="1" applyFill="1" applyBorder="1" applyAlignment="1">
      <alignment horizontal="center" vertical="center" wrapText="1"/>
    </xf>
    <xf numFmtId="180" fontId="5" fillId="3" borderId="13" xfId="0" applyNumberFormat="1" applyFont="1" applyFill="1" applyBorder="1" applyAlignment="1">
      <alignment horizontal="center" vertical="center"/>
    </xf>
    <xf numFmtId="180" fontId="5" fillId="3" borderId="0" xfId="0" applyNumberFormat="1" applyFont="1" applyFill="1" applyAlignment="1">
      <alignment horizontal="center" vertical="center"/>
    </xf>
    <xf numFmtId="180" fontId="5" fillId="3" borderId="20" xfId="0" applyNumberFormat="1" applyFont="1" applyFill="1" applyBorder="1" applyAlignment="1">
      <alignment horizontal="center" vertical="center"/>
    </xf>
    <xf numFmtId="181" fontId="17" fillId="3" borderId="16" xfId="1" applyNumberFormat="1" applyFont="1" applyFill="1" applyBorder="1" applyAlignment="1" applyProtection="1">
      <alignment horizontal="right" vertical="center" shrinkToFit="1"/>
      <protection locked="0"/>
    </xf>
    <xf numFmtId="0" fontId="22" fillId="4" borderId="10" xfId="0" applyFont="1" applyFill="1" applyBorder="1" applyAlignment="1">
      <alignment horizontal="center" vertical="center" wrapText="1" shrinkToFit="1"/>
    </xf>
    <xf numFmtId="0" fontId="22" fillId="4" borderId="17" xfId="0" applyFont="1" applyFill="1" applyBorder="1" applyAlignment="1">
      <alignment horizontal="center" vertical="center" wrapText="1" shrinkToFit="1"/>
    </xf>
    <xf numFmtId="0" fontId="22" fillId="4" borderId="11" xfId="0" applyFont="1" applyFill="1" applyBorder="1" applyAlignment="1">
      <alignment horizontal="center" vertical="center" wrapText="1" shrinkToFit="1"/>
    </xf>
    <xf numFmtId="0" fontId="22" fillId="4" borderId="14" xfId="0" applyFont="1" applyFill="1" applyBorder="1" applyAlignment="1">
      <alignment horizontal="center" vertical="center" wrapText="1" shrinkToFit="1"/>
    </xf>
    <xf numFmtId="0" fontId="22" fillId="4" borderId="26" xfId="0" applyFont="1" applyFill="1" applyBorder="1" applyAlignment="1">
      <alignment horizontal="center" vertical="center" wrapText="1" shrinkToFit="1"/>
    </xf>
    <xf numFmtId="0" fontId="22" fillId="4" borderId="15" xfId="0" applyFont="1" applyFill="1" applyBorder="1" applyAlignment="1">
      <alignment horizontal="center" vertical="center" wrapText="1" shrinkToFit="1"/>
    </xf>
    <xf numFmtId="187" fontId="17" fillId="3" borderId="12" xfId="1" applyNumberFormat="1" applyFont="1" applyFill="1" applyBorder="1" applyAlignment="1" applyProtection="1">
      <alignment horizontal="right" vertical="center" shrinkToFit="1"/>
    </xf>
    <xf numFmtId="187" fontId="21" fillId="3" borderId="12" xfId="1" applyNumberFormat="1" applyFont="1" applyFill="1" applyBorder="1" applyAlignment="1" applyProtection="1">
      <alignment horizontal="right" vertical="center" shrinkToFit="1"/>
    </xf>
    <xf numFmtId="189" fontId="17" fillId="3" borderId="16" xfId="1" applyNumberFormat="1" applyFont="1" applyFill="1" applyBorder="1" applyAlignment="1" applyProtection="1">
      <alignment horizontal="right" vertical="center" shrinkToFit="1"/>
      <protection locked="0"/>
    </xf>
    <xf numFmtId="189" fontId="21" fillId="3" borderId="16" xfId="1" applyNumberFormat="1" applyFont="1" applyFill="1" applyBorder="1" applyAlignment="1" applyProtection="1">
      <alignment horizontal="right" vertical="center" shrinkToFit="1"/>
      <protection locked="0"/>
    </xf>
    <xf numFmtId="187" fontId="19" fillId="3" borderId="12" xfId="1" applyNumberFormat="1" applyFont="1" applyFill="1" applyBorder="1" applyAlignment="1" applyProtection="1">
      <alignment horizontal="right" vertical="center" wrapText="1"/>
    </xf>
    <xf numFmtId="187" fontId="20" fillId="3" borderId="12" xfId="1" applyNumberFormat="1" applyFont="1" applyFill="1" applyBorder="1" applyAlignment="1" applyProtection="1">
      <alignment horizontal="right" vertical="center" wrapText="1"/>
    </xf>
    <xf numFmtId="189" fontId="17" fillId="3" borderId="15" xfId="1" applyNumberFormat="1" applyFont="1" applyFill="1" applyBorder="1" applyAlignment="1" applyProtection="1">
      <alignment horizontal="right" vertical="center" shrinkToFit="1"/>
      <protection locked="0"/>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7" fillId="0" borderId="10" xfId="1" applyNumberFormat="1" applyFont="1" applyFill="1" applyBorder="1" applyAlignment="1" applyProtection="1">
      <alignment horizontal="right" vertical="center" shrinkToFit="1"/>
    </xf>
    <xf numFmtId="180" fontId="17" fillId="0" borderId="17" xfId="1" applyNumberFormat="1" applyFont="1" applyFill="1" applyBorder="1" applyAlignment="1" applyProtection="1">
      <alignment horizontal="right" vertical="center" shrinkToFit="1"/>
    </xf>
    <xf numFmtId="180" fontId="17" fillId="0" borderId="31" xfId="1" applyNumberFormat="1" applyFont="1" applyFill="1" applyBorder="1" applyAlignment="1" applyProtection="1">
      <alignment horizontal="right" vertical="center" shrinkToFit="1"/>
    </xf>
    <xf numFmtId="185" fontId="17" fillId="0" borderId="14" xfId="1" applyNumberFormat="1" applyFont="1" applyFill="1" applyBorder="1" applyAlignment="1" applyProtection="1">
      <alignment horizontal="right" vertical="center" shrinkToFit="1"/>
      <protection locked="0"/>
    </xf>
    <xf numFmtId="185" fontId="17" fillId="0" borderId="26" xfId="1" applyNumberFormat="1" applyFont="1" applyFill="1" applyBorder="1" applyAlignment="1" applyProtection="1">
      <alignment horizontal="right" vertical="center" shrinkToFit="1"/>
      <protection locked="0"/>
    </xf>
    <xf numFmtId="185" fontId="17" fillId="0" borderId="32" xfId="1" applyNumberFormat="1" applyFont="1" applyFill="1" applyBorder="1" applyAlignment="1" applyProtection="1">
      <alignment horizontal="right" vertical="center" shrinkToFit="1"/>
      <protection locked="0"/>
    </xf>
    <xf numFmtId="0" fontId="9" fillId="0" borderId="0" xfId="0" applyFont="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8" xfId="0" applyFont="1" applyFill="1" applyBorder="1" applyAlignment="1">
      <alignment horizontal="center" vertical="center"/>
    </xf>
    <xf numFmtId="181" fontId="17" fillId="0" borderId="29" xfId="1" applyNumberFormat="1" applyFont="1" applyFill="1" applyBorder="1" applyAlignment="1" applyProtection="1">
      <alignment horizontal="right" vertical="center" shrinkToFit="1"/>
    </xf>
    <xf numFmtId="181" fontId="17" fillId="0" borderId="16" xfId="1" applyNumberFormat="1" applyFont="1" applyFill="1" applyBorder="1" applyAlignment="1" applyProtection="1">
      <alignment horizontal="right" vertical="center" shrinkToFit="1"/>
    </xf>
    <xf numFmtId="185" fontId="17" fillId="0" borderId="30" xfId="1" applyNumberFormat="1" applyFont="1" applyFill="1" applyBorder="1" applyAlignment="1" applyProtection="1">
      <alignment horizontal="right" vertical="center" shrinkToFit="1"/>
      <protection locked="0"/>
    </xf>
    <xf numFmtId="185" fontId="17" fillId="0" borderId="21" xfId="1" applyNumberFormat="1" applyFont="1" applyFill="1" applyBorder="1" applyAlignment="1" applyProtection="1">
      <alignment horizontal="right" vertical="center" shrinkToFit="1"/>
      <protection locked="0"/>
    </xf>
    <xf numFmtId="183" fontId="17" fillId="0" borderId="25" xfId="0" applyNumberFormat="1" applyFont="1" applyBorder="1" applyAlignment="1" applyProtection="1">
      <alignment horizontal="right" vertical="center" shrinkToFit="1"/>
      <protection locked="0"/>
    </xf>
    <xf numFmtId="183" fontId="17" fillId="0" borderId="22" xfId="0" applyNumberFormat="1" applyFont="1" applyBorder="1" applyAlignment="1" applyProtection="1">
      <alignment horizontal="right" vertical="center" shrinkToFit="1"/>
      <protection locked="0"/>
    </xf>
    <xf numFmtId="186" fontId="5" fillId="0" borderId="10" xfId="1" applyNumberFormat="1" applyFont="1" applyFill="1" applyBorder="1" applyAlignment="1" applyProtection="1">
      <alignment vertical="center" shrinkToFit="1"/>
    </xf>
    <xf numFmtId="186" fontId="5" fillId="0" borderId="14" xfId="1" applyNumberFormat="1" applyFont="1" applyFill="1" applyBorder="1" applyAlignment="1" applyProtection="1">
      <alignment vertical="center" shrinkToFit="1"/>
    </xf>
    <xf numFmtId="186" fontId="5" fillId="0" borderId="17" xfId="1" applyNumberFormat="1" applyFont="1" applyFill="1" applyBorder="1" applyAlignment="1" applyProtection="1">
      <alignment horizontal="center" vertical="center" shrinkToFit="1"/>
    </xf>
    <xf numFmtId="186" fontId="5" fillId="0" borderId="26" xfId="1" applyNumberFormat="1" applyFont="1" applyFill="1" applyBorder="1" applyAlignment="1" applyProtection="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7" fillId="0" borderId="11" xfId="1" applyNumberFormat="1" applyFont="1" applyFill="1" applyBorder="1" applyAlignment="1" applyProtection="1">
      <alignment horizontal="right" vertical="center" shrinkToFit="1"/>
    </xf>
    <xf numFmtId="182" fontId="17" fillId="0" borderId="26" xfId="1" applyNumberFormat="1" applyFont="1" applyFill="1" applyBorder="1" applyAlignment="1" applyProtection="1">
      <alignment horizontal="right" vertical="center" shrinkToFit="1"/>
      <protection locked="0"/>
    </xf>
    <xf numFmtId="182" fontId="17" fillId="0" borderId="15" xfId="1" applyNumberFormat="1" applyFont="1" applyFill="1" applyBorder="1" applyAlignment="1" applyProtection="1">
      <alignment horizontal="right" vertical="center" shrinkToFit="1"/>
      <protection locked="0"/>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7" fillId="3" borderId="10" xfId="1" applyNumberFormat="1" applyFont="1" applyFill="1" applyBorder="1" applyAlignment="1" applyProtection="1">
      <alignment horizontal="right" vertical="center" shrinkToFit="1"/>
    </xf>
    <xf numFmtId="180" fontId="17" fillId="3" borderId="11" xfId="1" applyNumberFormat="1" applyFont="1" applyFill="1" applyBorder="1" applyAlignment="1" applyProtection="1">
      <alignment horizontal="right" vertical="center" shrinkToFit="1"/>
    </xf>
    <xf numFmtId="181" fontId="17" fillId="0" borderId="23" xfId="1" applyNumberFormat="1" applyFont="1" applyFill="1" applyBorder="1" applyAlignment="1" applyProtection="1">
      <alignment horizontal="center" vertical="center" shrinkToFit="1"/>
    </xf>
    <xf numFmtId="181" fontId="17" fillId="0" borderId="24" xfId="1" applyNumberFormat="1" applyFont="1" applyFill="1" applyBorder="1" applyAlignment="1" applyProtection="1">
      <alignment horizontal="center" vertical="center" shrinkToFit="1"/>
    </xf>
    <xf numFmtId="181" fontId="17" fillId="0" borderId="27" xfId="1" applyNumberFormat="1" applyFont="1" applyFill="1" applyBorder="1" applyAlignment="1" applyProtection="1">
      <alignment horizontal="center" vertical="center" shrinkToFit="1"/>
    </xf>
    <xf numFmtId="181" fontId="17" fillId="0" borderId="28" xfId="1" applyNumberFormat="1" applyFont="1" applyFill="1" applyBorder="1" applyAlignment="1" applyProtection="1">
      <alignment horizontal="center" vertical="center" shrinkToFit="1"/>
    </xf>
    <xf numFmtId="182" fontId="17" fillId="3" borderId="26" xfId="1" applyNumberFormat="1" applyFont="1" applyFill="1" applyBorder="1" applyAlignment="1" applyProtection="1">
      <alignment horizontal="right" vertical="center" shrinkToFit="1"/>
      <protection locked="0"/>
    </xf>
    <xf numFmtId="182" fontId="17" fillId="3" borderId="15" xfId="1" applyNumberFormat="1" applyFont="1" applyFill="1" applyBorder="1" applyAlignment="1" applyProtection="1">
      <alignment horizontal="right" vertical="center" shrinkToFit="1"/>
      <protection locked="0"/>
    </xf>
    <xf numFmtId="0" fontId="14" fillId="4" borderId="10" xfId="0" applyFont="1" applyFill="1" applyBorder="1" applyAlignment="1">
      <alignment horizontal="left" wrapText="1"/>
    </xf>
    <xf numFmtId="0" fontId="14" fillId="4" borderId="11" xfId="0" applyFont="1" applyFill="1" applyBorder="1" applyAlignment="1">
      <alignment horizontal="left" wrapText="1"/>
    </xf>
    <xf numFmtId="0" fontId="14" fillId="4" borderId="13" xfId="0" applyFont="1" applyFill="1" applyBorder="1" applyAlignment="1">
      <alignment horizontal="left" wrapText="1"/>
    </xf>
    <xf numFmtId="0" fontId="14" fillId="4" borderId="20" xfId="0" applyFont="1" applyFill="1" applyBorder="1" applyAlignment="1">
      <alignment horizontal="left" wrapText="1"/>
    </xf>
    <xf numFmtId="0" fontId="16" fillId="4" borderId="18"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177" fontId="15" fillId="0" borderId="10" xfId="0" applyNumberFormat="1" applyFont="1" applyBorder="1" applyAlignment="1">
      <alignment horizontal="center" vertical="center" shrinkToFit="1"/>
    </xf>
    <xf numFmtId="177" fontId="15" fillId="0" borderId="11" xfId="0" applyNumberFormat="1" applyFont="1" applyBorder="1" applyAlignment="1">
      <alignment horizontal="center" vertical="center" shrinkToFit="1"/>
    </xf>
    <xf numFmtId="0" fontId="15" fillId="0" borderId="14" xfId="0" applyFont="1" applyBorder="1" applyAlignment="1" applyProtection="1">
      <alignment horizontal="center" vertical="center" shrinkToFit="1"/>
      <protection locked="0"/>
    </xf>
    <xf numFmtId="0" fontId="15" fillId="0" borderId="15" xfId="0" applyFont="1" applyBorder="1" applyAlignment="1" applyProtection="1">
      <alignment horizontal="center" vertical="center" shrinkToFit="1"/>
      <protection locked="0"/>
    </xf>
    <xf numFmtId="177" fontId="15" fillId="0" borderId="14" xfId="0" applyNumberFormat="1" applyFont="1" applyBorder="1" applyAlignment="1" applyProtection="1">
      <alignment horizontal="center" vertical="center" shrinkToFit="1"/>
      <protection locked="0"/>
    </xf>
    <xf numFmtId="177" fontId="15" fillId="0" borderId="15" xfId="0" applyNumberFormat="1" applyFont="1" applyBorder="1" applyAlignment="1" applyProtection="1">
      <alignment horizontal="center" vertical="center" shrinkToFit="1"/>
      <protection locked="0"/>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7" fontId="15" fillId="3" borderId="10" xfId="0" applyNumberFormat="1" applyFont="1" applyFill="1" applyBorder="1" applyAlignment="1">
      <alignment horizontal="center" vertical="center" shrinkToFit="1"/>
    </xf>
    <xf numFmtId="177" fontId="15" fillId="3" borderId="11" xfId="0" applyNumberFormat="1" applyFont="1" applyFill="1" applyBorder="1" applyAlignment="1">
      <alignment horizontal="center" vertical="center" shrinkToFit="1"/>
    </xf>
    <xf numFmtId="0" fontId="15" fillId="3" borderId="14" xfId="0" applyFont="1" applyFill="1" applyBorder="1" applyAlignment="1" applyProtection="1">
      <alignment horizontal="center" vertical="center" shrinkToFit="1"/>
      <protection locked="0"/>
    </xf>
    <xf numFmtId="0" fontId="15" fillId="3" borderId="15" xfId="0" applyFont="1" applyFill="1" applyBorder="1" applyAlignment="1" applyProtection="1">
      <alignment horizontal="center" vertical="center" shrinkToFit="1"/>
      <protection locked="0"/>
    </xf>
    <xf numFmtId="177" fontId="15" fillId="3" borderId="14" xfId="0" applyNumberFormat="1" applyFont="1" applyFill="1" applyBorder="1" applyAlignment="1" applyProtection="1">
      <alignment horizontal="center" vertical="center" shrinkToFit="1"/>
      <protection locked="0"/>
    </xf>
    <xf numFmtId="177" fontId="15" fillId="3" borderId="15" xfId="0" applyNumberFormat="1" applyFont="1" applyFill="1" applyBorder="1" applyAlignment="1" applyProtection="1">
      <alignment horizontal="center" vertical="center" shrinkToFit="1"/>
      <protection locked="0"/>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7" fontId="14" fillId="3" borderId="10" xfId="0" applyNumberFormat="1" applyFont="1" applyFill="1" applyBorder="1" applyAlignment="1">
      <alignment horizontal="center" vertical="center" shrinkToFit="1"/>
    </xf>
    <xf numFmtId="177" fontId="14" fillId="3" borderId="11" xfId="0" applyNumberFormat="1" applyFont="1" applyFill="1" applyBorder="1" applyAlignment="1">
      <alignment horizontal="center" vertical="center" shrinkToFit="1"/>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12" fillId="4" borderId="6" xfId="0" applyFont="1" applyFill="1" applyBorder="1">
      <alignment vertical="center"/>
    </xf>
    <xf numFmtId="0" fontId="12" fillId="4" borderId="8" xfId="0" applyFont="1" applyFill="1" applyBorder="1">
      <alignment vertical="center"/>
    </xf>
    <xf numFmtId="0" fontId="13" fillId="4" borderId="6"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5" fillId="0" borderId="0" xfId="0" applyFont="1" applyAlignment="1">
      <alignment horizontal="center" vertical="center" shrinkToFit="1"/>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58" fontId="3" fillId="2" borderId="0" xfId="0" applyNumberFormat="1" applyFont="1" applyFill="1" applyAlignment="1">
      <alignment horizontal="right" vertical="center"/>
    </xf>
    <xf numFmtId="0" fontId="3" fillId="2" borderId="0" xfId="0" applyFont="1" applyFill="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3" fillId="0" borderId="13" xfId="0" applyFont="1" applyBorder="1" applyAlignment="1">
      <alignment horizontal="left" vertical="center" wrapText="1"/>
    </xf>
    <xf numFmtId="0" fontId="13" fillId="0" borderId="0" xfId="0" applyFont="1" applyAlignment="1">
      <alignment horizontal="left" vertical="center" wrapText="1"/>
    </xf>
    <xf numFmtId="0" fontId="30" fillId="0" borderId="0" xfId="0" applyFont="1" applyAlignment="1">
      <alignment horizontal="left" vertical="center" wrapText="1"/>
    </xf>
    <xf numFmtId="0" fontId="18" fillId="3" borderId="6" xfId="0" applyFont="1" applyFill="1" applyBorder="1" applyAlignment="1" applyProtection="1">
      <alignment horizontal="center" vertical="center" wrapText="1"/>
      <protection locked="0"/>
    </xf>
    <xf numFmtId="0" fontId="18" fillId="3" borderId="8"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8" xfId="0" applyFont="1" applyFill="1" applyBorder="1" applyAlignment="1" applyProtection="1">
      <alignment horizontal="left" vertical="center" wrapText="1"/>
      <protection locked="0"/>
    </xf>
    <xf numFmtId="203" fontId="18" fillId="3" borderId="6" xfId="0" applyNumberFormat="1" applyFont="1" applyFill="1" applyBorder="1" applyAlignment="1" applyProtection="1">
      <alignment horizontal="center" vertical="center" wrapText="1"/>
      <protection locked="0"/>
    </xf>
    <xf numFmtId="203" fontId="18" fillId="3" borderId="7" xfId="0" applyNumberFormat="1" applyFont="1" applyFill="1" applyBorder="1" applyAlignment="1" applyProtection="1">
      <alignment horizontal="center" vertical="center" wrapText="1"/>
      <protection locked="0"/>
    </xf>
    <xf numFmtId="0" fontId="28" fillId="7" borderId="10" xfId="0" applyFont="1" applyFill="1" applyBorder="1" applyAlignment="1">
      <alignment horizontal="center" vertical="center"/>
    </xf>
    <xf numFmtId="0" fontId="28" fillId="7" borderId="17" xfId="0" applyFont="1" applyFill="1" applyBorder="1" applyAlignment="1">
      <alignment horizontal="center" vertical="center"/>
    </xf>
    <xf numFmtId="0" fontId="18" fillId="3" borderId="14" xfId="0" applyFont="1" applyFill="1" applyBorder="1" applyAlignment="1" applyProtection="1">
      <alignment horizontal="center" vertical="center" wrapText="1"/>
      <protection locked="0"/>
    </xf>
    <xf numFmtId="0" fontId="18" fillId="3" borderId="15" xfId="0" applyFont="1" applyFill="1" applyBorder="1" applyAlignment="1" applyProtection="1">
      <alignment horizontal="center" vertical="center" wrapText="1"/>
      <protection locked="0"/>
    </xf>
    <xf numFmtId="203" fontId="18" fillId="3" borderId="6" xfId="0" applyNumberFormat="1" applyFont="1" applyFill="1" applyBorder="1" applyAlignment="1" applyProtection="1">
      <alignment horizontal="center" vertical="center"/>
      <protection locked="0"/>
    </xf>
    <xf numFmtId="203" fontId="18" fillId="3" borderId="7" xfId="0" applyNumberFormat="1" applyFont="1" applyFill="1" applyBorder="1" applyAlignment="1" applyProtection="1">
      <alignment horizontal="center" vertical="center"/>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30" fillId="0" borderId="0" xfId="0" applyFont="1" applyAlignment="1">
      <alignment vertical="top" wrapText="1"/>
    </xf>
    <xf numFmtId="0" fontId="18" fillId="4" borderId="7"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7"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10"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1" xfId="0" applyFont="1" applyFill="1" applyBorder="1" applyAlignment="1">
      <alignment horizontal="center" vertical="center" wrapText="1"/>
    </xf>
    <xf numFmtId="202" fontId="21" fillId="0" borderId="5" xfId="0" applyNumberFormat="1" applyFont="1" applyBorder="1" applyProtection="1">
      <alignment vertical="center"/>
      <protection locked="0"/>
    </xf>
    <xf numFmtId="0" fontId="9" fillId="0" borderId="63" xfId="0" applyFont="1" applyBorder="1" applyAlignment="1">
      <alignment vertical="center" wrapText="1"/>
    </xf>
    <xf numFmtId="0" fontId="27" fillId="0" borderId="0" xfId="0" applyFont="1" applyAlignment="1">
      <alignment vertical="center" wrapText="1"/>
    </xf>
    <xf numFmtId="0" fontId="27" fillId="0" borderId="20" xfId="0" applyFont="1" applyBorder="1" applyAlignment="1">
      <alignment vertical="center" wrapText="1"/>
    </xf>
    <xf numFmtId="0" fontId="27" fillId="0" borderId="13" xfId="0" applyFont="1" applyBorder="1" applyAlignment="1">
      <alignment horizontal="right" vertical="center" wrapText="1"/>
    </xf>
    <xf numFmtId="0" fontId="27" fillId="0" borderId="0" xfId="0" applyFont="1" applyAlignment="1">
      <alignment horizontal="right" vertical="center" wrapText="1"/>
    </xf>
    <xf numFmtId="0" fontId="27" fillId="0" borderId="20" xfId="0" applyFont="1" applyBorder="1" applyAlignment="1">
      <alignment horizontal="right" vertical="center" wrapText="1"/>
    </xf>
    <xf numFmtId="0" fontId="42" fillId="0" borderId="6" xfId="0" applyFont="1" applyBorder="1" applyAlignment="1" applyProtection="1">
      <alignment horizontal="center" vertical="center"/>
      <protection locked="0"/>
    </xf>
    <xf numFmtId="0" fontId="42" fillId="0" borderId="7" xfId="0" applyFont="1" applyBorder="1" applyAlignment="1" applyProtection="1">
      <alignment horizontal="center" vertical="center"/>
      <protection locked="0"/>
    </xf>
    <xf numFmtId="0" fontId="42" fillId="0" borderId="8" xfId="0" applyFont="1" applyBorder="1" applyAlignment="1" applyProtection="1">
      <alignment horizontal="center" vertical="center"/>
      <protection locked="0"/>
    </xf>
    <xf numFmtId="0" fontId="27" fillId="0" borderId="55" xfId="0" applyFont="1" applyBorder="1" applyAlignment="1">
      <alignment vertical="top" wrapText="1"/>
    </xf>
    <xf numFmtId="0" fontId="30" fillId="0" borderId="57"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0" fillId="7" borderId="7" xfId="0" applyFont="1" applyFill="1" applyBorder="1" applyAlignment="1">
      <alignment horizontal="center" vertical="center"/>
    </xf>
    <xf numFmtId="0" fontId="50" fillId="7" borderId="8" xfId="0" applyFont="1" applyFill="1" applyBorder="1" applyAlignment="1">
      <alignment horizontal="center" vertical="center"/>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27" fillId="0" borderId="55" xfId="0" applyFont="1" applyBorder="1" applyAlignment="1">
      <alignment horizontal="left" vertical="top" wrapText="1"/>
    </xf>
    <xf numFmtId="0" fontId="27" fillId="0" borderId="0" xfId="0" applyFont="1" applyAlignment="1">
      <alignment horizontal="left" vertical="center" shrinkToFit="1"/>
    </xf>
    <xf numFmtId="0" fontId="27" fillId="0" borderId="20" xfId="0" applyFont="1" applyBorder="1" applyAlignment="1">
      <alignment horizontal="left" vertical="center" shrinkToFit="1"/>
    </xf>
    <xf numFmtId="0" fontId="42" fillId="0" borderId="5" xfId="0" applyFont="1" applyBorder="1" applyAlignment="1" applyProtection="1">
      <alignment horizontal="center" vertical="center"/>
      <protection locked="0"/>
    </xf>
    <xf numFmtId="0" fontId="5" fillId="4" borderId="10" xfId="0" applyFont="1" applyFill="1" applyBorder="1" applyAlignment="1">
      <alignment horizontal="center" vertical="center" textRotation="255" wrapText="1"/>
    </xf>
    <xf numFmtId="0" fontId="5" fillId="4" borderId="17"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0" xfId="0" applyFont="1" applyFill="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26" xfId="0" applyFont="1" applyFill="1" applyBorder="1" applyAlignment="1">
      <alignment horizontal="center" vertical="center" textRotation="255" wrapText="1"/>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22" fillId="0" borderId="5" xfId="0" applyFont="1" applyBorder="1" applyAlignment="1">
      <alignment horizontal="center" vertical="center" shrinkToFit="1"/>
    </xf>
    <xf numFmtId="0" fontId="5" fillId="4" borderId="5"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18" fillId="4" borderId="5" xfId="0" applyFont="1" applyFill="1" applyBorder="1" applyAlignment="1">
      <alignment horizontal="center" vertical="center"/>
    </xf>
    <xf numFmtId="0" fontId="6" fillId="0" borderId="0" xfId="0" applyFont="1" applyAlignment="1">
      <alignment horizontal="center" vertical="center"/>
    </xf>
    <xf numFmtId="0" fontId="41" fillId="0" borderId="13" xfId="0" applyFont="1" applyBorder="1" applyAlignment="1">
      <alignment vertical="center" wrapText="1"/>
    </xf>
    <xf numFmtId="0" fontId="41" fillId="0" borderId="0" xfId="0" applyFont="1" applyAlignment="1">
      <alignment vertical="center" wrapText="1"/>
    </xf>
    <xf numFmtId="0" fontId="5" fillId="3" borderId="6"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0" fillId="7" borderId="6" xfId="0" applyFont="1" applyFill="1" applyBorder="1" applyAlignment="1">
      <alignment horizontal="center" vertical="center" wrapText="1"/>
    </xf>
    <xf numFmtId="0" fontId="50" fillId="7" borderId="7" xfId="0" applyFont="1" applyFill="1" applyBorder="1" applyAlignment="1">
      <alignment horizontal="center" vertical="center" wrapText="1"/>
    </xf>
    <xf numFmtId="0" fontId="50" fillId="7" borderId="8" xfId="0" applyFont="1" applyFill="1" applyBorder="1" applyAlignment="1">
      <alignment horizontal="center"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6" xfId="0" applyFont="1" applyBorder="1" applyAlignment="1">
      <alignment vertical="center" wrapText="1" shrinkToFit="1"/>
    </xf>
    <xf numFmtId="0" fontId="5" fillId="0" borderId="7" xfId="0" applyFont="1" applyBorder="1" applyAlignment="1">
      <alignment vertical="center" wrapText="1" shrinkToFit="1"/>
    </xf>
    <xf numFmtId="0" fontId="5" fillId="0" borderId="8" xfId="0" applyFont="1" applyBorder="1" applyAlignment="1">
      <alignment vertical="center" wrapText="1" shrinkToFit="1"/>
    </xf>
    <xf numFmtId="0" fontId="5" fillId="4" borderId="5" xfId="0" applyFont="1" applyFill="1" applyBorder="1" applyAlignment="1">
      <alignment horizontal="center" vertical="center" textRotation="255"/>
    </xf>
    <xf numFmtId="0" fontId="5" fillId="0" borderId="10" xfId="0" applyFont="1" applyBorder="1" applyAlignment="1">
      <alignment vertical="center" textRotation="255" wrapText="1"/>
    </xf>
    <xf numFmtId="0" fontId="5" fillId="0" borderId="11" xfId="0" applyFont="1" applyBorder="1" applyAlignment="1">
      <alignment vertical="center" textRotation="255" wrapText="1"/>
    </xf>
    <xf numFmtId="0" fontId="5" fillId="0" borderId="13" xfId="0" applyFont="1" applyBorder="1" applyAlignment="1">
      <alignment vertical="center" textRotation="255" wrapText="1"/>
    </xf>
    <xf numFmtId="0" fontId="5" fillId="0" borderId="20" xfId="0" applyFont="1" applyBorder="1" applyAlignment="1">
      <alignment vertical="center" textRotation="255" wrapText="1"/>
    </xf>
    <xf numFmtId="0" fontId="41" fillId="6" borderId="13" xfId="0" applyFont="1" applyFill="1" applyBorder="1" applyAlignment="1">
      <alignment vertical="center" wrapText="1"/>
    </xf>
    <xf numFmtId="0" fontId="41" fillId="6" borderId="0" xfId="0" applyFont="1" applyFill="1" applyAlignment="1">
      <alignment vertical="center" wrapText="1"/>
    </xf>
    <xf numFmtId="0" fontId="38" fillId="0" borderId="6"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6" xfId="0" applyFont="1" applyBorder="1" applyAlignment="1">
      <alignment vertical="center" wrapText="1"/>
    </xf>
    <xf numFmtId="0" fontId="38" fillId="0" borderId="7" xfId="0" applyFont="1" applyBorder="1" applyAlignment="1">
      <alignment vertical="center" wrapText="1"/>
    </xf>
    <xf numFmtId="0" fontId="38" fillId="0" borderId="8" xfId="0" applyFont="1" applyBorder="1" applyAlignment="1">
      <alignment vertical="center" wrapText="1"/>
    </xf>
    <xf numFmtId="0" fontId="18" fillId="8" borderId="6" xfId="0" applyFont="1" applyFill="1" applyBorder="1" applyProtection="1">
      <alignment vertical="center"/>
      <protection locked="0"/>
    </xf>
    <xf numFmtId="0" fontId="18" fillId="8" borderId="7" xfId="0" applyFont="1" applyFill="1" applyBorder="1" applyProtection="1">
      <alignment vertical="center"/>
      <protection locked="0"/>
    </xf>
    <xf numFmtId="0" fontId="18" fillId="8" borderId="8" xfId="0" applyFont="1" applyFill="1" applyBorder="1" applyProtection="1">
      <alignment vertical="center"/>
      <protection locked="0"/>
    </xf>
    <xf numFmtId="0" fontId="23" fillId="0" borderId="13" xfId="0" applyFont="1" applyBorder="1" applyAlignment="1">
      <alignment vertical="center" wrapText="1"/>
    </xf>
    <xf numFmtId="0" fontId="23" fillId="0" borderId="0" xfId="0" applyFont="1" applyAlignment="1">
      <alignment vertical="center" wrapText="1"/>
    </xf>
    <xf numFmtId="0" fontId="23" fillId="0" borderId="20" xfId="0" applyFont="1" applyBorder="1" applyAlignment="1">
      <alignment vertical="center" wrapText="1"/>
    </xf>
    <xf numFmtId="0" fontId="9" fillId="3" borderId="6" xfId="0" applyFont="1" applyFill="1" applyBorder="1" applyAlignment="1" applyProtection="1">
      <alignment vertical="center" shrinkToFit="1"/>
      <protection locked="0"/>
    </xf>
    <xf numFmtId="0" fontId="9" fillId="3" borderId="7" xfId="0" applyFont="1" applyFill="1" applyBorder="1" applyAlignment="1" applyProtection="1">
      <alignment vertical="center" shrinkToFit="1"/>
      <protection locked="0"/>
    </xf>
    <xf numFmtId="0" fontId="9" fillId="3" borderId="8" xfId="0" applyFont="1" applyFill="1" applyBorder="1" applyAlignment="1" applyProtection="1">
      <alignment vertical="center" shrinkToFit="1"/>
      <protection locked="0"/>
    </xf>
    <xf numFmtId="0" fontId="23" fillId="0" borderId="13" xfId="0" applyFont="1" applyBorder="1" applyAlignment="1">
      <alignment horizontal="left" vertical="center" wrapText="1"/>
    </xf>
    <xf numFmtId="0" fontId="23" fillId="0" borderId="0" xfId="0" applyFont="1" applyAlignment="1">
      <alignment horizontal="left" vertical="center" wrapText="1"/>
    </xf>
    <xf numFmtId="0" fontId="5" fillId="4" borderId="26" xfId="0" applyFont="1" applyFill="1" applyBorder="1" applyAlignment="1">
      <alignment horizontal="center" vertical="center"/>
    </xf>
    <xf numFmtId="0" fontId="46" fillId="0" borderId="0" xfId="0" applyFont="1" applyAlignment="1">
      <alignment horizontal="left" vertical="center" wrapText="1"/>
    </xf>
    <xf numFmtId="0" fontId="23" fillId="0" borderId="13" xfId="0" applyFont="1" applyBorder="1" applyAlignment="1">
      <alignment horizontal="left" vertical="center" shrinkToFit="1"/>
    </xf>
    <xf numFmtId="0" fontId="23" fillId="0" borderId="0" xfId="0" applyFont="1" applyAlignment="1">
      <alignment horizontal="left" vertical="center" shrinkToFit="1"/>
    </xf>
    <xf numFmtId="0" fontId="23" fillId="0" borderId="20" xfId="0" applyFont="1" applyBorder="1" applyAlignment="1">
      <alignment horizontal="left" vertical="center" shrinkToFit="1"/>
    </xf>
    <xf numFmtId="0" fontId="9" fillId="0" borderId="13" xfId="0" quotePrefix="1" applyFont="1" applyBorder="1" applyAlignment="1">
      <alignment horizontal="left" vertical="center" shrinkToFit="1"/>
    </xf>
    <xf numFmtId="0" fontId="9" fillId="0" borderId="0" xfId="0" quotePrefix="1" applyFont="1" applyAlignment="1">
      <alignment horizontal="left" vertical="center" shrinkToFi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8" fillId="3" borderId="6" xfId="0" applyFont="1" applyFill="1" applyBorder="1" applyProtection="1">
      <alignment vertical="center"/>
      <protection locked="0"/>
    </xf>
    <xf numFmtId="0" fontId="18" fillId="3" borderId="7" xfId="0" applyFont="1" applyFill="1" applyBorder="1" applyProtection="1">
      <alignment vertical="center"/>
      <protection locked="0"/>
    </xf>
    <xf numFmtId="0" fontId="18" fillId="3" borderId="8" xfId="0" applyFont="1" applyFill="1" applyBorder="1" applyProtection="1">
      <alignment vertical="center"/>
      <protection locked="0"/>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38" fillId="4" borderId="10" xfId="0" applyFont="1" applyFill="1" applyBorder="1" applyAlignment="1">
      <alignment vertical="center" wrapText="1"/>
    </xf>
    <xf numFmtId="0" fontId="38" fillId="4" borderId="11" xfId="0" applyFont="1" applyFill="1" applyBorder="1" applyAlignment="1">
      <alignment vertical="center" wrapText="1"/>
    </xf>
    <xf numFmtId="0" fontId="38" fillId="4" borderId="14" xfId="0" applyFont="1" applyFill="1" applyBorder="1" applyAlignment="1">
      <alignment vertical="center" wrapText="1"/>
    </xf>
    <xf numFmtId="0" fontId="38" fillId="4" borderId="15" xfId="0" applyFont="1" applyFill="1" applyBorder="1" applyAlignment="1">
      <alignment vertical="center" wrapText="1"/>
    </xf>
    <xf numFmtId="0" fontId="38" fillId="0" borderId="50" xfId="0" applyFont="1" applyBorder="1" applyAlignment="1">
      <alignment horizontal="right" vertical="center"/>
    </xf>
    <xf numFmtId="0" fontId="38" fillId="0" borderId="0" xfId="0" applyFont="1" applyAlignment="1">
      <alignment horizontal="right" vertical="center"/>
    </xf>
    <xf numFmtId="0" fontId="38" fillId="0" borderId="20" xfId="0" applyFont="1" applyBorder="1" applyAlignment="1">
      <alignment horizontal="right" vertical="center"/>
    </xf>
    <xf numFmtId="201" fontId="17" fillId="3" borderId="6" xfId="1" applyNumberFormat="1" applyFont="1" applyFill="1" applyBorder="1" applyAlignment="1" applyProtection="1">
      <alignment horizontal="right" vertical="center" wrapText="1"/>
      <protection locked="0"/>
    </xf>
    <xf numFmtId="201" fontId="17" fillId="3" borderId="7" xfId="1" applyNumberFormat="1" applyFont="1" applyFill="1" applyBorder="1" applyAlignment="1" applyProtection="1">
      <alignment horizontal="right" vertical="center" wrapText="1"/>
      <protection locked="0"/>
    </xf>
    <xf numFmtId="201" fontId="17" fillId="3" borderId="8" xfId="1" applyNumberFormat="1" applyFont="1" applyFill="1" applyBorder="1" applyAlignment="1" applyProtection="1">
      <alignment horizontal="right" vertical="center" wrapText="1"/>
      <protection locked="0"/>
    </xf>
    <xf numFmtId="0" fontId="38" fillId="0" borderId="13" xfId="0" applyFont="1" applyBorder="1" applyAlignment="1">
      <alignment horizontal="right" vertical="center" wrapText="1"/>
    </xf>
    <xf numFmtId="0" fontId="38" fillId="0" borderId="0" xfId="0" applyFont="1" applyAlignment="1">
      <alignment horizontal="right" vertical="center" wrapText="1"/>
    </xf>
    <xf numFmtId="0" fontId="38" fillId="0" borderId="20" xfId="0" applyFont="1" applyBorder="1" applyAlignment="1">
      <alignment horizontal="right"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39" fillId="0" borderId="13" xfId="0" applyFont="1" applyBorder="1" applyAlignment="1">
      <alignment vertical="center" wrapText="1"/>
    </xf>
    <xf numFmtId="0" fontId="39" fillId="0" borderId="0" xfId="0" applyFont="1" applyAlignment="1">
      <alignment vertical="center" wrapText="1"/>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199" fontId="19" fillId="3" borderId="5" xfId="0" applyNumberFormat="1" applyFont="1" applyFill="1" applyBorder="1" applyAlignment="1" applyProtection="1">
      <alignment horizontal="right" vertical="center"/>
      <protection locked="0"/>
    </xf>
    <xf numFmtId="183" fontId="17" fillId="5" borderId="15" xfId="0" applyNumberFormat="1" applyFont="1" applyFill="1" applyBorder="1" applyAlignment="1">
      <alignment vertical="center" shrinkToFit="1"/>
    </xf>
    <xf numFmtId="183" fontId="17" fillId="5" borderId="16" xfId="0" applyNumberFormat="1" applyFont="1" applyFill="1" applyBorder="1" applyAlignment="1">
      <alignment vertical="center" shrinkToFit="1"/>
    </xf>
    <xf numFmtId="192" fontId="17" fillId="0" borderId="0" xfId="1" applyNumberFormat="1" applyFont="1" applyFill="1" applyBorder="1" applyAlignment="1">
      <alignment horizontal="right" vertical="center" shrinkToFit="1"/>
    </xf>
    <xf numFmtId="3" fontId="17" fillId="0" borderId="0" xfId="1" applyNumberFormat="1" applyFont="1" applyFill="1" applyBorder="1" applyAlignment="1">
      <alignment horizontal="right" vertical="center" shrinkToFit="1"/>
    </xf>
    <xf numFmtId="0" fontId="23" fillId="0" borderId="13" xfId="0" applyFont="1" applyBorder="1" applyAlignment="1">
      <alignment horizontal="center" vertical="center" wrapText="1"/>
    </xf>
    <xf numFmtId="0" fontId="23" fillId="0" borderId="0" xfId="0" applyFont="1" applyAlignment="1">
      <alignment horizontal="center" vertical="center" wrapText="1"/>
    </xf>
    <xf numFmtId="0" fontId="23" fillId="0" borderId="20" xfId="0" applyFont="1" applyBorder="1" applyAlignment="1">
      <alignment horizontal="center" vertical="center" wrapText="1"/>
    </xf>
    <xf numFmtId="183" fontId="17" fillId="6" borderId="6" xfId="0" applyNumberFormat="1" applyFont="1" applyFill="1" applyBorder="1" applyAlignment="1" applyProtection="1">
      <alignment horizontal="center" vertical="center" shrinkToFit="1"/>
      <protection locked="0"/>
    </xf>
    <xf numFmtId="183" fontId="17" fillId="6" borderId="7" xfId="0" applyNumberFormat="1" applyFont="1" applyFill="1" applyBorder="1" applyAlignment="1" applyProtection="1">
      <alignment horizontal="center" vertical="center" shrinkToFit="1"/>
      <protection locked="0"/>
    </xf>
    <xf numFmtId="183" fontId="17" fillId="6" borderId="8" xfId="0" applyNumberFormat="1" applyFont="1" applyFill="1" applyBorder="1" applyAlignment="1" applyProtection="1">
      <alignment horizontal="center" vertical="center" shrinkToFit="1"/>
      <protection locked="0"/>
    </xf>
    <xf numFmtId="0" fontId="28" fillId="7" borderId="6"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8" xfId="0"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23" fillId="0" borderId="20" xfId="0" applyFont="1" applyBorder="1" applyAlignment="1">
      <alignment horizontal="left"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8" fontId="17" fillId="5" borderId="13" xfId="1" applyNumberFormat="1" applyFont="1" applyFill="1" applyBorder="1" applyAlignment="1" applyProtection="1">
      <alignment horizontal="right" vertical="center" shrinkToFit="1"/>
    </xf>
    <xf numFmtId="198" fontId="17" fillId="5" borderId="0" xfId="1" applyNumberFormat="1" applyFont="1" applyFill="1" applyBorder="1" applyAlignment="1" applyProtection="1">
      <alignment horizontal="right" vertical="center" shrinkToFit="1"/>
    </xf>
    <xf numFmtId="195" fontId="29" fillId="0" borderId="38" xfId="1" applyNumberFormat="1" applyFont="1" applyFill="1" applyBorder="1" applyAlignment="1" applyProtection="1">
      <alignment horizontal="left" vertical="center" shrinkToFit="1"/>
    </xf>
    <xf numFmtId="195" fontId="29" fillId="0" borderId="39" xfId="1" applyNumberFormat="1" applyFont="1" applyFill="1" applyBorder="1" applyAlignment="1" applyProtection="1">
      <alignment horizontal="left" vertical="center" shrinkToFit="1"/>
    </xf>
    <xf numFmtId="195" fontId="29" fillId="0" borderId="40" xfId="1" applyNumberFormat="1" applyFont="1" applyFill="1" applyBorder="1" applyAlignment="1" applyProtection="1">
      <alignment horizontal="left" vertical="center" shrinkToFit="1"/>
    </xf>
    <xf numFmtId="195" fontId="29" fillId="0" borderId="27" xfId="1" applyNumberFormat="1" applyFont="1" applyFill="1" applyBorder="1" applyAlignment="1" applyProtection="1">
      <alignment horizontal="left" vertical="center" shrinkToFit="1"/>
    </xf>
    <xf numFmtId="195" fontId="29" fillId="0" borderId="44" xfId="1" applyNumberFormat="1" applyFont="1" applyFill="1" applyBorder="1" applyAlignment="1" applyProtection="1">
      <alignment horizontal="left" vertical="center" shrinkToFit="1"/>
    </xf>
    <xf numFmtId="195" fontId="29" fillId="0" borderId="28" xfId="1" applyNumberFormat="1" applyFont="1" applyFill="1" applyBorder="1" applyAlignment="1" applyProtection="1">
      <alignment horizontal="left" vertical="center" shrinkToFit="1"/>
    </xf>
    <xf numFmtId="184" fontId="17" fillId="5" borderId="10" xfId="1" applyNumberFormat="1" applyFont="1" applyFill="1" applyBorder="1" applyAlignment="1" applyProtection="1">
      <alignment horizontal="right" vertical="center" shrinkToFit="1"/>
    </xf>
    <xf numFmtId="184" fontId="17" fillId="5" borderId="17" xfId="1" applyNumberFormat="1" applyFont="1" applyFill="1" applyBorder="1" applyAlignment="1" applyProtection="1">
      <alignment horizontal="right" vertical="center" shrinkToFit="1"/>
    </xf>
    <xf numFmtId="184" fontId="17" fillId="5" borderId="11" xfId="1" applyNumberFormat="1" applyFont="1" applyFill="1" applyBorder="1" applyAlignment="1" applyProtection="1">
      <alignment horizontal="right" vertical="center" shrinkToFit="1"/>
    </xf>
    <xf numFmtId="182" fontId="17" fillId="5" borderId="14" xfId="1" applyNumberFormat="1" applyFont="1" applyFill="1" applyBorder="1" applyAlignment="1" applyProtection="1">
      <alignment horizontal="right" vertical="center" shrinkToFit="1"/>
    </xf>
    <xf numFmtId="182" fontId="17" fillId="5" borderId="26" xfId="1" applyNumberFormat="1" applyFont="1" applyFill="1" applyBorder="1" applyAlignment="1" applyProtection="1">
      <alignment horizontal="right" vertical="center" shrinkToFit="1"/>
    </xf>
    <xf numFmtId="0" fontId="27" fillId="0" borderId="0" xfId="0" applyFont="1" applyAlignment="1">
      <alignment vertical="top" wrapText="1"/>
    </xf>
    <xf numFmtId="0" fontId="5" fillId="0" borderId="0" xfId="0" applyFont="1" applyAlignment="1">
      <alignment horizontal="center" vertical="center" wrapText="1"/>
    </xf>
    <xf numFmtId="0" fontId="5" fillId="4" borderId="12" xfId="0" applyFont="1" applyFill="1" applyBorder="1" applyAlignment="1">
      <alignment horizontal="center" vertical="center" wrapText="1"/>
    </xf>
    <xf numFmtId="198" fontId="17" fillId="3" borderId="12" xfId="1" applyNumberFormat="1" applyFont="1" applyFill="1" applyBorder="1" applyAlignment="1" applyProtection="1">
      <alignment horizontal="right" vertical="center" shrinkToFit="1"/>
    </xf>
    <xf numFmtId="192" fontId="21" fillId="0" borderId="10" xfId="1" applyNumberFormat="1" applyFont="1" applyFill="1" applyBorder="1" applyAlignment="1">
      <alignment horizontal="right" vertical="center" shrinkToFit="1"/>
    </xf>
    <xf numFmtId="192" fontId="21" fillId="0" borderId="17" xfId="1" applyNumberFormat="1" applyFont="1" applyFill="1" applyBorder="1" applyAlignment="1">
      <alignment horizontal="right" vertical="center" shrinkToFit="1"/>
    </xf>
    <xf numFmtId="184" fontId="17" fillId="5" borderId="29" xfId="0" applyNumberFormat="1" applyFont="1" applyFill="1" applyBorder="1" applyAlignment="1">
      <alignment vertical="center" wrapText="1" shrinkToFit="1"/>
    </xf>
    <xf numFmtId="182" fontId="17" fillId="3" borderId="13" xfId="1" applyNumberFormat="1" applyFont="1" applyFill="1" applyBorder="1" applyAlignment="1" applyProtection="1">
      <alignment horizontal="right" vertical="center" shrinkToFit="1"/>
      <protection locked="0"/>
    </xf>
    <xf numFmtId="182" fontId="17" fillId="3" borderId="0" xfId="1" applyNumberFormat="1" applyFont="1" applyFill="1" applyBorder="1" applyAlignment="1" applyProtection="1">
      <alignment horizontal="right" vertical="center" shrinkToFit="1"/>
      <protection locked="0"/>
    </xf>
    <xf numFmtId="182" fontId="17" fillId="3" borderId="20" xfId="1" applyNumberFormat="1" applyFont="1" applyFill="1" applyBorder="1" applyAlignment="1" applyProtection="1">
      <alignment horizontal="right" vertical="center" shrinkToFit="1"/>
      <protection locked="0"/>
    </xf>
    <xf numFmtId="3" fontId="21" fillId="0" borderId="14" xfId="1" applyNumberFormat="1" applyFont="1" applyFill="1" applyBorder="1" applyAlignment="1">
      <alignment horizontal="right" vertical="center" shrinkToFit="1"/>
    </xf>
    <xf numFmtId="3" fontId="21" fillId="0" borderId="26" xfId="1" applyNumberFormat="1" applyFont="1" applyFill="1" applyBorder="1" applyAlignment="1">
      <alignment horizontal="right" vertical="center" shrinkToFit="1"/>
    </xf>
    <xf numFmtId="183" fontId="17" fillId="5" borderId="29" xfId="0" applyNumberFormat="1" applyFont="1" applyFill="1" applyBorder="1" applyAlignment="1">
      <alignment vertical="center" wrapText="1" shrinkToFit="1"/>
    </xf>
    <xf numFmtId="182" fontId="17" fillId="3" borderId="14" xfId="1" applyNumberFormat="1" applyFont="1" applyFill="1" applyBorder="1" applyAlignment="1" applyProtection="1">
      <alignment horizontal="right" vertical="center" shrinkToFit="1"/>
      <protection locked="0"/>
    </xf>
    <xf numFmtId="183" fontId="17" fillId="5" borderId="14" xfId="0" applyNumberFormat="1" applyFont="1" applyFill="1" applyBorder="1" applyAlignment="1">
      <alignment vertical="center" wrapText="1" shrinkToFit="1"/>
    </xf>
    <xf numFmtId="183" fontId="17" fillId="5" borderId="26" xfId="0" applyNumberFormat="1" applyFont="1" applyFill="1" applyBorder="1" applyAlignment="1">
      <alignment vertical="center" wrapText="1" shrinkToFit="1"/>
    </xf>
    <xf numFmtId="183" fontId="17" fillId="5" borderId="15" xfId="0" applyNumberFormat="1" applyFont="1" applyFill="1" applyBorder="1" applyAlignment="1">
      <alignment vertical="center" wrapText="1" shrinkToFit="1"/>
    </xf>
    <xf numFmtId="0" fontId="9" fillId="0" borderId="0" xfId="0" applyFont="1" applyAlignment="1">
      <alignment horizontal="center" vertical="center" wrapText="1"/>
    </xf>
    <xf numFmtId="183" fontId="17" fillId="5" borderId="16" xfId="0" applyNumberFormat="1" applyFont="1" applyFill="1" applyBorder="1" applyAlignment="1">
      <alignment vertical="center" wrapText="1" shrinkToFit="1"/>
    </xf>
    <xf numFmtId="0" fontId="35" fillId="0" borderId="0" xfId="0" applyFont="1" applyAlignment="1">
      <alignment horizontal="left" vertical="center" wrapText="1"/>
    </xf>
    <xf numFmtId="0" fontId="27" fillId="0" borderId="33" xfId="0" applyFont="1" applyBorder="1" applyAlignment="1">
      <alignment horizontal="left" vertical="top" wrapText="1"/>
    </xf>
    <xf numFmtId="0" fontId="27" fillId="0" borderId="34" xfId="0" applyFont="1" applyBorder="1" applyAlignment="1">
      <alignment horizontal="left" vertical="top" wrapText="1"/>
    </xf>
    <xf numFmtId="0" fontId="27" fillId="0" borderId="35" xfId="0" applyFont="1" applyBorder="1" applyAlignment="1">
      <alignment horizontal="left" vertical="top" wrapText="1"/>
    </xf>
    <xf numFmtId="0" fontId="27" fillId="0" borderId="41" xfId="0" applyFont="1" applyBorder="1" applyAlignment="1">
      <alignment vertical="center" wrapText="1"/>
    </xf>
    <xf numFmtId="0" fontId="27" fillId="0" borderId="42" xfId="0" applyFont="1" applyBorder="1" applyAlignment="1">
      <alignment vertical="center" wrapText="1"/>
    </xf>
    <xf numFmtId="0" fontId="5" fillId="4" borderId="5" xfId="0" applyFont="1" applyFill="1" applyBorder="1" applyAlignment="1">
      <alignment horizontal="center" vertical="center" shrinkToFit="1"/>
    </xf>
    <xf numFmtId="0" fontId="27" fillId="0" borderId="10" xfId="0" applyFont="1" applyBorder="1" applyAlignment="1">
      <alignment horizontal="left" vertical="top" wrapText="1"/>
    </xf>
    <xf numFmtId="0" fontId="27" fillId="0" borderId="17" xfId="0" applyFont="1" applyBorder="1" applyAlignment="1">
      <alignment horizontal="left" vertical="top" wrapText="1"/>
    </xf>
    <xf numFmtId="0" fontId="27" fillId="0" borderId="13" xfId="0" applyFont="1" applyBorder="1" applyAlignment="1">
      <alignment horizontal="left" vertical="top" wrapText="1"/>
    </xf>
    <xf numFmtId="0" fontId="27" fillId="0" borderId="0" xfId="0" applyFont="1" applyAlignment="1">
      <alignment horizontal="left" vertical="top" wrapText="1"/>
    </xf>
    <xf numFmtId="0" fontId="5" fillId="4" borderId="13" xfId="0" applyFont="1" applyFill="1" applyBorder="1" applyAlignment="1">
      <alignment horizontal="center" vertical="center" wrapText="1"/>
    </xf>
    <xf numFmtId="182" fontId="17" fillId="5" borderId="10" xfId="1" applyNumberFormat="1" applyFont="1" applyFill="1" applyBorder="1" applyAlignment="1" applyProtection="1">
      <alignment vertical="center" shrinkToFit="1"/>
    </xf>
    <xf numFmtId="182" fontId="17" fillId="5" borderId="17" xfId="1" applyNumberFormat="1" applyFont="1" applyFill="1" applyBorder="1" applyAlignment="1" applyProtection="1">
      <alignment vertical="center" shrinkToFit="1"/>
    </xf>
    <xf numFmtId="182" fontId="17" fillId="5" borderId="11" xfId="1" applyNumberFormat="1" applyFont="1" applyFill="1" applyBorder="1" applyAlignment="1" applyProtection="1">
      <alignment vertical="center" shrinkToFit="1"/>
    </xf>
    <xf numFmtId="195" fontId="32" fillId="0" borderId="39" xfId="1" applyNumberFormat="1" applyFont="1" applyFill="1" applyBorder="1" applyAlignment="1" applyProtection="1">
      <alignment horizontal="left" vertical="center"/>
    </xf>
    <xf numFmtId="195" fontId="32" fillId="0" borderId="40" xfId="1" applyNumberFormat="1" applyFont="1" applyFill="1" applyBorder="1" applyAlignment="1" applyProtection="1">
      <alignment horizontal="left" vertical="center"/>
    </xf>
    <xf numFmtId="195" fontId="32" fillId="0" borderId="44" xfId="1" applyNumberFormat="1" applyFont="1" applyFill="1" applyBorder="1" applyAlignment="1" applyProtection="1">
      <alignment horizontal="left" vertical="center"/>
    </xf>
    <xf numFmtId="195" fontId="32" fillId="0" borderId="28" xfId="1" applyNumberFormat="1" applyFont="1" applyFill="1" applyBorder="1" applyAlignment="1" applyProtection="1">
      <alignment horizontal="left" vertical="center"/>
    </xf>
    <xf numFmtId="0" fontId="27" fillId="6" borderId="36" xfId="0" applyFont="1" applyFill="1" applyBorder="1" applyAlignment="1">
      <alignment horizontal="left" vertical="center" wrapText="1"/>
    </xf>
    <xf numFmtId="0" fontId="27" fillId="6" borderId="0" xfId="0" applyFont="1" applyFill="1" applyAlignment="1">
      <alignment horizontal="left" vertical="center" wrapText="1"/>
    </xf>
    <xf numFmtId="182" fontId="17" fillId="5" borderId="14" xfId="1" applyNumberFormat="1" applyFont="1" applyFill="1" applyBorder="1" applyAlignment="1" applyProtection="1">
      <alignment vertical="center" shrinkToFit="1"/>
    </xf>
    <xf numFmtId="182" fontId="17" fillId="5" borderId="26" xfId="1" applyNumberFormat="1" applyFont="1" applyFill="1" applyBorder="1" applyAlignment="1" applyProtection="1">
      <alignment vertical="center" shrinkToFit="1"/>
    </xf>
    <xf numFmtId="182" fontId="17" fillId="5" borderId="15" xfId="1" applyNumberFormat="1" applyFont="1" applyFill="1" applyBorder="1" applyAlignment="1" applyProtection="1">
      <alignment vertical="center" shrinkToFit="1"/>
    </xf>
    <xf numFmtId="3" fontId="17" fillId="6" borderId="14" xfId="1" applyNumberFormat="1" applyFont="1" applyFill="1" applyBorder="1" applyAlignment="1" applyProtection="1">
      <alignment horizontal="right" vertical="center" shrinkToFit="1"/>
    </xf>
    <xf numFmtId="3" fontId="17" fillId="6" borderId="26" xfId="1" applyNumberFormat="1" applyFont="1" applyFill="1" applyBorder="1" applyAlignment="1" applyProtection="1">
      <alignment horizontal="right" vertical="center" shrinkToFit="1"/>
    </xf>
    <xf numFmtId="0" fontId="27" fillId="0" borderId="36" xfId="0" applyFont="1" applyBorder="1" applyAlignment="1">
      <alignment horizontal="left" vertical="center" wrapText="1"/>
    </xf>
    <xf numFmtId="0" fontId="27" fillId="0" borderId="0" xfId="0" applyFont="1" applyAlignment="1">
      <alignment horizontal="left" vertical="center" wrapText="1"/>
    </xf>
    <xf numFmtId="180" fontId="17" fillId="3" borderId="45" xfId="1" applyNumberFormat="1" applyFont="1" applyFill="1" applyBorder="1" applyAlignment="1" applyProtection="1">
      <alignment horizontal="right" vertical="center" wrapText="1"/>
    </xf>
    <xf numFmtId="192" fontId="17" fillId="6" borderId="10" xfId="1" applyNumberFormat="1" applyFont="1" applyFill="1" applyBorder="1" applyAlignment="1" applyProtection="1">
      <alignment horizontal="right" vertical="center" shrinkToFit="1"/>
    </xf>
    <xf numFmtId="192" fontId="17" fillId="6" borderId="17" xfId="1" applyNumberFormat="1" applyFont="1" applyFill="1" applyBorder="1" applyAlignment="1" applyProtection="1">
      <alignment horizontal="right" vertical="center" shrinkToFit="1"/>
    </xf>
    <xf numFmtId="0" fontId="27" fillId="0" borderId="37" xfId="0" applyFont="1" applyBorder="1" applyAlignment="1">
      <alignment vertical="center" wrapText="1"/>
    </xf>
    <xf numFmtId="192" fontId="17" fillId="0" borderId="0" xfId="1" applyNumberFormat="1" applyFont="1" applyFill="1" applyBorder="1" applyAlignment="1">
      <alignment horizontal="right" vertical="center" wrapText="1" shrinkToFit="1"/>
    </xf>
    <xf numFmtId="0" fontId="31" fillId="0" borderId="36" xfId="0" applyFont="1" applyBorder="1" applyAlignment="1">
      <alignment horizontal="left" vertical="center" wrapText="1"/>
    </xf>
    <xf numFmtId="0" fontId="31" fillId="0" borderId="0" xfId="0" applyFont="1" applyAlignment="1">
      <alignment horizontal="left" vertical="center" wrapText="1"/>
    </xf>
    <xf numFmtId="185" fontId="17" fillId="3" borderId="14" xfId="1" applyNumberFormat="1" applyFont="1" applyFill="1" applyBorder="1" applyAlignment="1" applyProtection="1">
      <alignment horizontal="right" shrinkToFit="1"/>
      <protection locked="0"/>
    </xf>
    <xf numFmtId="185" fontId="17" fillId="3" borderId="26" xfId="1" applyNumberFormat="1" applyFont="1" applyFill="1" applyBorder="1" applyAlignment="1" applyProtection="1">
      <alignment horizontal="right" shrinkToFit="1"/>
      <protection locked="0"/>
    </xf>
    <xf numFmtId="185" fontId="17" fillId="3" borderId="15" xfId="1" applyNumberFormat="1" applyFont="1" applyFill="1" applyBorder="1" applyAlignment="1" applyProtection="1">
      <alignment horizontal="right" shrinkToFit="1"/>
      <protection locked="0"/>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5" fillId="0" borderId="0" xfId="0" applyFont="1" applyAlignment="1">
      <alignment horizontal="center" vertical="center"/>
    </xf>
    <xf numFmtId="185" fontId="17" fillId="3" borderId="16" xfId="1" applyNumberFormat="1" applyFont="1" applyFill="1" applyBorder="1" applyAlignment="1" applyProtection="1">
      <alignment horizontal="right" vertical="center" shrinkToFit="1"/>
      <protection locked="0"/>
    </xf>
    <xf numFmtId="183" fontId="17" fillId="5" borderId="29" xfId="0" applyNumberFormat="1" applyFont="1" applyFill="1" applyBorder="1" applyAlignment="1">
      <alignment vertical="center" shrinkToFit="1"/>
    </xf>
    <xf numFmtId="181" fontId="17" fillId="3" borderId="6" xfId="1" applyNumberFormat="1" applyFont="1" applyFill="1" applyBorder="1" applyAlignment="1" applyProtection="1">
      <alignment horizontal="right" vertical="center" shrinkToFit="1"/>
      <protection locked="0"/>
    </xf>
    <xf numFmtId="181" fontId="17" fillId="3" borderId="8" xfId="1" applyNumberFormat="1" applyFont="1" applyFill="1" applyBorder="1" applyAlignment="1" applyProtection="1">
      <alignment horizontal="right" vertical="center" shrinkToFit="1"/>
      <protection locked="0"/>
    </xf>
    <xf numFmtId="194" fontId="17" fillId="3" borderId="12" xfId="1" applyNumberFormat="1" applyFont="1" applyFill="1" applyBorder="1" applyAlignment="1" applyProtection="1">
      <alignment horizontal="right" vertical="center" shrinkToFit="1"/>
    </xf>
    <xf numFmtId="184" fontId="17" fillId="5" borderId="12" xfId="0" applyNumberFormat="1" applyFont="1" applyFill="1" applyBorder="1" applyAlignment="1">
      <alignment vertical="center" shrinkToFit="1"/>
    </xf>
    <xf numFmtId="194" fontId="17" fillId="5" borderId="13" xfId="1" applyNumberFormat="1" applyFont="1" applyFill="1" applyBorder="1" applyAlignment="1" applyProtection="1">
      <alignment horizontal="right" vertical="center" shrinkToFit="1"/>
    </xf>
    <xf numFmtId="194" fontId="17" fillId="5" borderId="0" xfId="1" applyNumberFormat="1" applyFont="1" applyFill="1" applyBorder="1" applyAlignment="1" applyProtection="1">
      <alignment horizontal="right" vertical="center" shrinkToFit="1"/>
    </xf>
    <xf numFmtId="195" fontId="29" fillId="0" borderId="38" xfId="1" applyNumberFormat="1" applyFont="1" applyFill="1" applyBorder="1" applyAlignment="1" applyProtection="1">
      <alignment horizontal="left" vertical="center"/>
    </xf>
    <xf numFmtId="195" fontId="29" fillId="0" borderId="39" xfId="1" applyNumberFormat="1" applyFont="1" applyFill="1" applyBorder="1" applyAlignment="1" applyProtection="1">
      <alignment horizontal="left" vertical="center"/>
    </xf>
    <xf numFmtId="195" fontId="29" fillId="0" borderId="40" xfId="1" applyNumberFormat="1" applyFont="1" applyFill="1" applyBorder="1" applyAlignment="1" applyProtection="1">
      <alignment horizontal="left" vertical="center"/>
    </xf>
    <xf numFmtId="195" fontId="29" fillId="0" borderId="27" xfId="1" applyNumberFormat="1" applyFont="1" applyFill="1" applyBorder="1" applyAlignment="1" applyProtection="1">
      <alignment horizontal="left" vertical="center"/>
    </xf>
    <xf numFmtId="195" fontId="29" fillId="0" borderId="44" xfId="1" applyNumberFormat="1" applyFont="1" applyFill="1" applyBorder="1" applyAlignment="1" applyProtection="1">
      <alignment horizontal="left" vertical="center"/>
    </xf>
    <xf numFmtId="195" fontId="29" fillId="0" borderId="28" xfId="1" applyNumberFormat="1" applyFont="1" applyFill="1" applyBorder="1" applyAlignment="1" applyProtection="1">
      <alignment horizontal="left" vertical="center"/>
    </xf>
    <xf numFmtId="184" fontId="17" fillId="5" borderId="0" xfId="1" applyNumberFormat="1" applyFont="1" applyFill="1" applyBorder="1" applyAlignment="1" applyProtection="1">
      <alignment horizontal="right" vertical="center" shrinkToFit="1"/>
    </xf>
    <xf numFmtId="184" fontId="17" fillId="5" borderId="20" xfId="1" applyNumberFormat="1" applyFont="1" applyFill="1" applyBorder="1" applyAlignment="1" applyProtection="1">
      <alignment horizontal="right" vertical="center" shrinkToFit="1"/>
    </xf>
    <xf numFmtId="182" fontId="17" fillId="5" borderId="16" xfId="1" applyNumberFormat="1" applyFont="1" applyFill="1" applyBorder="1" applyAlignment="1" applyProtection="1">
      <alignment horizontal="right" vertical="center" shrinkToFi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180" fontId="19" fillId="3" borderId="12" xfId="1" applyNumberFormat="1" applyFont="1" applyFill="1" applyBorder="1" applyAlignment="1" applyProtection="1">
      <alignment horizontal="right" vertical="center" shrinkToFit="1"/>
    </xf>
    <xf numFmtId="0" fontId="8" fillId="0" borderId="0" xfId="0" applyFont="1" applyAlignment="1">
      <alignment horizontal="center" vertical="center"/>
    </xf>
    <xf numFmtId="0" fontId="11" fillId="0" borderId="0" xfId="0" applyFont="1" applyAlignment="1">
      <alignment horizontal="left" vertical="center"/>
    </xf>
    <xf numFmtId="0" fontId="6" fillId="0" borderId="0" xfId="0" applyFont="1" applyAlignment="1">
      <alignment horizontal="center" vertical="center" wrapText="1"/>
    </xf>
    <xf numFmtId="0" fontId="23" fillId="0" borderId="0" xfId="0" applyFont="1" applyAlignment="1">
      <alignment vertical="top" wrapText="1"/>
    </xf>
    <xf numFmtId="49" fontId="5" fillId="3" borderId="10" xfId="0" applyNumberFormat="1" applyFont="1" applyFill="1" applyBorder="1" applyAlignment="1" applyProtection="1">
      <alignment horizontal="center"/>
      <protection locked="0"/>
    </xf>
    <xf numFmtId="49" fontId="5" fillId="3" borderId="17" xfId="0" applyNumberFormat="1" applyFont="1" applyFill="1" applyBorder="1" applyAlignment="1" applyProtection="1">
      <alignment horizontal="center"/>
      <protection locked="0"/>
    </xf>
    <xf numFmtId="49" fontId="5" fillId="3" borderId="11" xfId="0" applyNumberFormat="1" applyFont="1" applyFill="1" applyBorder="1" applyAlignment="1" applyProtection="1">
      <alignment horizontal="center"/>
      <protection locked="0"/>
    </xf>
    <xf numFmtId="49" fontId="5" fillId="3" borderId="14" xfId="0" applyNumberFormat="1" applyFont="1" applyFill="1" applyBorder="1" applyAlignment="1" applyProtection="1">
      <alignment horizontal="center"/>
      <protection locked="0"/>
    </xf>
    <xf numFmtId="49" fontId="5" fillId="3" borderId="26" xfId="0" applyNumberFormat="1" applyFont="1" applyFill="1" applyBorder="1" applyAlignment="1" applyProtection="1">
      <alignment horizontal="center"/>
      <protection locked="0"/>
    </xf>
    <xf numFmtId="49" fontId="5" fillId="3" borderId="15" xfId="0" applyNumberFormat="1" applyFont="1" applyFill="1" applyBorder="1" applyAlignment="1" applyProtection="1">
      <alignment horizontal="center"/>
      <protection locked="0"/>
    </xf>
    <xf numFmtId="0" fontId="5" fillId="3" borderId="10" xfId="0"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wrapText="1"/>
      <protection locked="0"/>
    </xf>
    <xf numFmtId="38" fontId="17" fillId="3" borderId="10" xfId="1" applyFont="1" applyFill="1" applyBorder="1" applyAlignment="1" applyProtection="1">
      <alignment horizontal="right"/>
      <protection locked="0"/>
    </xf>
    <xf numFmtId="38" fontId="17" fillId="3" borderId="17" xfId="1" applyFont="1" applyFill="1" applyBorder="1" applyAlignment="1" applyProtection="1">
      <alignment horizontal="right"/>
      <protection locked="0"/>
    </xf>
    <xf numFmtId="38" fontId="17" fillId="3" borderId="14" xfId="1" applyFont="1" applyFill="1" applyBorder="1" applyAlignment="1" applyProtection="1">
      <alignment horizontal="right"/>
      <protection locked="0"/>
    </xf>
    <xf numFmtId="38" fontId="17" fillId="3" borderId="26" xfId="1" applyFont="1" applyFill="1" applyBorder="1" applyAlignment="1" applyProtection="1">
      <alignment horizontal="right"/>
      <protection locked="0"/>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7" fillId="3" borderId="10" xfId="1" applyFont="1" applyFill="1" applyBorder="1" applyAlignment="1" applyProtection="1">
      <alignment horizontal="center" shrinkToFit="1"/>
      <protection locked="0"/>
    </xf>
    <xf numFmtId="38" fontId="17" fillId="3" borderId="17" xfId="1" applyFont="1" applyFill="1" applyBorder="1" applyAlignment="1" applyProtection="1">
      <alignment horizontal="center" shrinkToFit="1"/>
      <protection locked="0"/>
    </xf>
    <xf numFmtId="38" fontId="17" fillId="3" borderId="14" xfId="1" applyFont="1" applyFill="1" applyBorder="1" applyAlignment="1" applyProtection="1">
      <alignment horizontal="center" shrinkToFit="1"/>
      <protection locked="0"/>
    </xf>
    <xf numFmtId="38" fontId="17" fillId="3" borderId="26" xfId="1" applyFont="1" applyFill="1" applyBorder="1" applyAlignment="1" applyProtection="1">
      <alignment horizontal="center" shrinkToFit="1"/>
      <protection locked="0"/>
    </xf>
    <xf numFmtId="204" fontId="17" fillId="3" borderId="11" xfId="1" applyNumberFormat="1" applyFont="1" applyFill="1" applyBorder="1" applyAlignment="1">
      <alignment horizontal="center" shrinkToFit="1"/>
    </xf>
    <xf numFmtId="204" fontId="17" fillId="3" borderId="15" xfId="1" applyNumberFormat="1" applyFont="1" applyFill="1" applyBorder="1" applyAlignment="1">
      <alignment horizontal="center" shrinkToFit="1"/>
    </xf>
    <xf numFmtId="9" fontId="5" fillId="5" borderId="10" xfId="0" applyNumberFormat="1" applyFont="1" applyFill="1" applyBorder="1" applyAlignment="1">
      <alignment horizontal="right"/>
    </xf>
    <xf numFmtId="9" fontId="5" fillId="5" borderId="17" xfId="0" applyNumberFormat="1" applyFont="1" applyFill="1" applyBorder="1" applyAlignment="1">
      <alignment horizontal="right"/>
    </xf>
    <xf numFmtId="9" fontId="5" fillId="5" borderId="11" xfId="0" applyNumberFormat="1" applyFont="1" applyFill="1" applyBorder="1" applyAlignment="1">
      <alignment horizontal="right"/>
    </xf>
    <xf numFmtId="9" fontId="5" fillId="5" borderId="14" xfId="0" applyNumberFormat="1" applyFont="1" applyFill="1" applyBorder="1" applyAlignment="1">
      <alignment horizontal="right"/>
    </xf>
    <xf numFmtId="9" fontId="5" fillId="5" borderId="26" xfId="0" applyNumberFormat="1" applyFont="1" applyFill="1" applyBorder="1" applyAlignment="1">
      <alignment horizontal="right"/>
    </xf>
    <xf numFmtId="9" fontId="5" fillId="5" borderId="15" xfId="0" applyNumberFormat="1" applyFont="1" applyFill="1" applyBorder="1" applyAlignment="1">
      <alignment horizontal="right"/>
    </xf>
    <xf numFmtId="0" fontId="27" fillId="6" borderId="17" xfId="0" applyFont="1" applyFill="1" applyBorder="1" applyAlignment="1">
      <alignment horizontal="left"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4" fontId="17" fillId="3" borderId="10" xfId="1" applyNumberFormat="1" applyFont="1" applyFill="1" applyBorder="1" applyAlignment="1" applyProtection="1">
      <alignment horizontal="right" shrinkToFit="1"/>
      <protection locked="0"/>
    </xf>
    <xf numFmtId="204" fontId="17" fillId="3" borderId="17" xfId="1" applyNumberFormat="1" applyFont="1" applyFill="1" applyBorder="1" applyAlignment="1" applyProtection="1">
      <alignment horizontal="right" shrinkToFit="1"/>
      <protection locked="0"/>
    </xf>
    <xf numFmtId="204" fontId="17" fillId="3" borderId="11" xfId="1" applyNumberFormat="1" applyFont="1" applyFill="1" applyBorder="1" applyAlignment="1" applyProtection="1">
      <alignment horizontal="right" shrinkToFit="1"/>
      <protection locked="0"/>
    </xf>
    <xf numFmtId="204" fontId="17" fillId="3" borderId="14" xfId="1" applyNumberFormat="1" applyFont="1" applyFill="1" applyBorder="1" applyAlignment="1" applyProtection="1">
      <alignment horizontal="right" shrinkToFit="1"/>
      <protection locked="0"/>
    </xf>
    <xf numFmtId="204" fontId="17" fillId="3" borderId="26" xfId="1" applyNumberFormat="1" applyFont="1" applyFill="1" applyBorder="1" applyAlignment="1" applyProtection="1">
      <alignment horizontal="right" shrinkToFit="1"/>
      <protection locked="0"/>
    </xf>
    <xf numFmtId="204" fontId="17" fillId="3" borderId="15" xfId="1" applyNumberFormat="1" applyFont="1" applyFill="1" applyBorder="1" applyAlignment="1" applyProtection="1">
      <alignment horizontal="right" shrinkToFit="1"/>
      <protection locked="0"/>
    </xf>
    <xf numFmtId="212" fontId="17" fillId="0" borderId="5" xfId="1" applyNumberFormat="1" applyFont="1" applyFill="1" applyBorder="1" applyAlignment="1">
      <alignment horizontal="right" shrinkToFit="1"/>
    </xf>
    <xf numFmtId="212" fontId="17" fillId="0" borderId="6" xfId="1" applyNumberFormat="1" applyFont="1" applyFill="1" applyBorder="1" applyAlignment="1">
      <alignment horizontal="right" shrinkToFit="1"/>
    </xf>
    <xf numFmtId="193" fontId="19" fillId="0" borderId="8" xfId="1" applyNumberFormat="1" applyFont="1" applyFill="1" applyBorder="1" applyAlignment="1">
      <alignment horizontal="center" shrinkToFit="1"/>
    </xf>
    <xf numFmtId="193" fontId="19" fillId="0" borderId="5" xfId="1" applyNumberFormat="1" applyFont="1" applyFill="1" applyBorder="1" applyAlignment="1">
      <alignment horizontal="center" shrinkToFit="1"/>
    </xf>
    <xf numFmtId="183" fontId="17" fillId="5" borderId="5" xfId="0" applyNumberFormat="1" applyFont="1" applyFill="1" applyBorder="1" applyAlignment="1">
      <alignment horizontal="right" shrinkToFit="1"/>
    </xf>
    <xf numFmtId="212" fontId="17" fillId="0" borderId="0" xfId="1" applyNumberFormat="1" applyFont="1" applyFill="1" applyBorder="1" applyAlignment="1">
      <alignment horizontal="right" shrinkToFit="1"/>
    </xf>
    <xf numFmtId="193" fontId="19" fillId="0" borderId="0" xfId="1" applyNumberFormat="1" applyFont="1" applyFill="1" applyBorder="1" applyAlignment="1">
      <alignment horizontal="center" shrinkToFit="1"/>
    </xf>
    <xf numFmtId="0" fontId="5" fillId="0" borderId="7" xfId="0" applyFont="1" applyBorder="1" applyAlignment="1">
      <alignment horizontal="center" vertical="center"/>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8" fillId="3" borderId="7" xfId="0" applyFont="1" applyFill="1" applyBorder="1" applyAlignment="1" applyProtection="1">
      <alignment horizontal="center" vertical="center"/>
      <protection locked="0"/>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6" fillId="0" borderId="0" xfId="0" applyFont="1" applyAlignment="1">
      <alignment horizontal="left" vertical="center" shrinkToFit="1"/>
    </xf>
    <xf numFmtId="0" fontId="18" fillId="0" borderId="64" xfId="0" applyFont="1" applyBorder="1" applyAlignment="1">
      <alignment vertical="center" wrapText="1"/>
    </xf>
    <xf numFmtId="0" fontId="60" fillId="0" borderId="65" xfId="0" applyFont="1" applyBorder="1" applyAlignment="1">
      <alignment vertical="center" wrapText="1"/>
    </xf>
    <xf numFmtId="0" fontId="60" fillId="0" borderId="66" xfId="0" applyFont="1" applyBorder="1" applyAlignment="1">
      <alignment vertical="center" wrapText="1"/>
    </xf>
    <xf numFmtId="0" fontId="18" fillId="4" borderId="5" xfId="0" applyFont="1" applyFill="1" applyBorder="1" applyAlignment="1">
      <alignment horizontal="center" vertical="center" wrapText="1"/>
    </xf>
    <xf numFmtId="0" fontId="18" fillId="0" borderId="5" xfId="0" applyFont="1" applyBorder="1" applyAlignment="1">
      <alignment horizontal="left" vertical="center" wrapText="1" shrinkToFit="1"/>
    </xf>
    <xf numFmtId="0" fontId="18" fillId="0" borderId="5" xfId="0" applyFont="1" applyBorder="1" applyAlignment="1">
      <alignment horizontal="left" vertical="center" shrinkToFit="1"/>
    </xf>
    <xf numFmtId="0" fontId="59" fillId="3" borderId="5" xfId="0" applyFont="1" applyFill="1" applyBorder="1" applyAlignment="1" applyProtection="1">
      <alignment horizontal="center" vertical="center"/>
      <protection locked="0"/>
    </xf>
    <xf numFmtId="211" fontId="21" fillId="0" borderId="5" xfId="1" applyNumberFormat="1" applyFont="1" applyFill="1" applyBorder="1" applyAlignment="1">
      <alignment horizontal="right" vertical="center" shrinkToFit="1"/>
    </xf>
    <xf numFmtId="0" fontId="34" fillId="0" borderId="0" xfId="0" applyFont="1" applyAlignment="1">
      <alignment horizontal="left" vertical="center" shrinkToFit="1"/>
    </xf>
    <xf numFmtId="0" fontId="42" fillId="4" borderId="5" xfId="0" applyFont="1" applyFill="1" applyBorder="1" applyAlignment="1">
      <alignment horizontal="center" vertical="center" shrinkToFit="1"/>
    </xf>
    <xf numFmtId="210" fontId="21" fillId="0" borderId="5" xfId="1" applyNumberFormat="1" applyFont="1" applyFill="1" applyBorder="1" applyAlignment="1">
      <alignment horizontal="right" vertical="center" shrinkToFit="1"/>
    </xf>
    <xf numFmtId="204" fontId="17" fillId="8" borderId="14" xfId="1" applyNumberFormat="1" applyFont="1" applyFill="1" applyBorder="1" applyAlignment="1" applyProtection="1">
      <alignment horizontal="right" vertical="center" shrinkToFit="1"/>
      <protection locked="0"/>
    </xf>
    <xf numFmtId="204" fontId="17" fillId="8" borderId="26" xfId="1" applyNumberFormat="1" applyFont="1" applyFill="1" applyBorder="1" applyAlignment="1" applyProtection="1">
      <alignment horizontal="right" vertical="center" shrinkToFit="1"/>
      <protection locked="0"/>
    </xf>
    <xf numFmtId="204" fontId="17" fillId="8" borderId="15" xfId="1" applyNumberFormat="1" applyFont="1" applyFill="1" applyBorder="1" applyAlignment="1" applyProtection="1">
      <alignment horizontal="right" vertical="center" shrinkToFit="1"/>
      <protection locked="0"/>
    </xf>
    <xf numFmtId="205" fontId="17" fillId="0" borderId="14" xfId="1" applyNumberFormat="1" applyFont="1" applyFill="1" applyBorder="1" applyAlignment="1">
      <alignment horizontal="right" vertical="center" shrinkToFit="1"/>
    </xf>
    <xf numFmtId="205" fontId="17" fillId="0" borderId="26" xfId="1" applyNumberFormat="1" applyFont="1" applyFill="1" applyBorder="1" applyAlignment="1">
      <alignment horizontal="right" vertical="center" shrinkToFit="1"/>
    </xf>
    <xf numFmtId="183" fontId="17" fillId="5" borderId="14" xfId="0" applyNumberFormat="1" applyFont="1" applyFill="1" applyBorder="1" applyAlignment="1">
      <alignment vertical="center" shrinkToFit="1"/>
    </xf>
    <xf numFmtId="183" fontId="17" fillId="5" borderId="26" xfId="0" applyNumberFormat="1" applyFont="1" applyFill="1" applyBorder="1" applyAlignment="1">
      <alignment vertical="center" shrinkToFit="1"/>
    </xf>
    <xf numFmtId="205" fontId="17" fillId="0" borderId="0" xfId="1" applyNumberFormat="1" applyFont="1" applyFill="1" applyBorder="1" applyAlignment="1">
      <alignment horizontal="right" vertical="center" shrinkToFit="1"/>
    </xf>
    <xf numFmtId="0" fontId="18" fillId="4" borderId="70" xfId="0" applyFont="1" applyFill="1" applyBorder="1" applyAlignment="1">
      <alignment horizontal="center" vertical="center" wrapText="1"/>
    </xf>
    <xf numFmtId="0" fontId="18" fillId="4" borderId="16" xfId="0" applyFont="1" applyFill="1" applyBorder="1" applyAlignment="1">
      <alignment horizontal="center" vertical="center" wrapText="1"/>
    </xf>
    <xf numFmtId="198" fontId="21" fillId="5" borderId="71" xfId="1" applyNumberFormat="1" applyFont="1" applyFill="1" applyBorder="1" applyAlignment="1" applyProtection="1">
      <alignment horizontal="right" vertical="center" shrinkToFit="1"/>
    </xf>
    <xf numFmtId="198" fontId="21" fillId="5" borderId="72" xfId="1" applyNumberFormat="1" applyFont="1" applyFill="1" applyBorder="1" applyAlignment="1" applyProtection="1">
      <alignment horizontal="right" vertical="center" shrinkToFit="1"/>
    </xf>
    <xf numFmtId="198" fontId="21" fillId="5" borderId="76" xfId="1" applyNumberFormat="1" applyFont="1" applyFill="1" applyBorder="1" applyAlignment="1" applyProtection="1">
      <alignment horizontal="right" vertical="center" shrinkToFit="1"/>
    </xf>
    <xf numFmtId="205" fontId="21" fillId="0" borderId="38" xfId="1" applyNumberFormat="1" applyFont="1" applyFill="1" applyBorder="1" applyAlignment="1">
      <alignment horizontal="right" vertical="center" shrinkToFit="1"/>
    </xf>
    <xf numFmtId="205" fontId="21" fillId="0" borderId="39" xfId="1" applyNumberFormat="1" applyFont="1" applyFill="1" applyBorder="1" applyAlignment="1">
      <alignment horizontal="right" vertical="center" shrinkToFit="1"/>
    </xf>
    <xf numFmtId="205" fontId="21" fillId="0" borderId="40" xfId="1" applyNumberFormat="1" applyFont="1" applyFill="1" applyBorder="1" applyAlignment="1">
      <alignment horizontal="right" vertical="center" shrinkToFit="1"/>
    </xf>
    <xf numFmtId="205" fontId="21" fillId="0" borderId="27" xfId="1" applyNumberFormat="1" applyFont="1" applyFill="1" applyBorder="1" applyAlignment="1">
      <alignment horizontal="right" vertical="center" shrinkToFit="1"/>
    </xf>
    <xf numFmtId="205" fontId="21" fillId="0" borderId="44" xfId="1" applyNumberFormat="1" applyFont="1" applyFill="1" applyBorder="1" applyAlignment="1">
      <alignment horizontal="right" vertical="center" shrinkToFit="1"/>
    </xf>
    <xf numFmtId="205" fontId="21" fillId="0" borderId="28" xfId="1" applyNumberFormat="1" applyFont="1" applyFill="1" applyBorder="1" applyAlignment="1">
      <alignment horizontal="right" vertical="center" shrinkToFit="1"/>
    </xf>
    <xf numFmtId="184" fontId="21" fillId="5" borderId="71" xfId="1" applyNumberFormat="1" applyFont="1" applyFill="1" applyBorder="1" applyAlignment="1">
      <alignment horizontal="right" vertical="center" shrinkToFit="1"/>
    </xf>
    <xf numFmtId="184" fontId="21" fillId="5" borderId="72" xfId="1" applyNumberFormat="1" applyFont="1" applyFill="1" applyBorder="1" applyAlignment="1">
      <alignment horizontal="right" vertical="center" shrinkToFit="1"/>
    </xf>
    <xf numFmtId="184" fontId="21" fillId="5" borderId="76" xfId="1" applyNumberFormat="1" applyFont="1" applyFill="1" applyBorder="1" applyAlignment="1">
      <alignment horizontal="right" vertical="center" shrinkToFit="1"/>
    </xf>
    <xf numFmtId="204" fontId="21" fillId="5" borderId="14" xfId="1" applyNumberFormat="1" applyFont="1" applyFill="1" applyBorder="1" applyAlignment="1" applyProtection="1">
      <alignment horizontal="right" vertical="center" shrinkToFit="1"/>
    </xf>
    <xf numFmtId="204" fontId="21" fillId="5" borderId="26" xfId="1" applyNumberFormat="1" applyFont="1" applyFill="1" applyBorder="1" applyAlignment="1" applyProtection="1">
      <alignment horizontal="right" vertical="center" shrinkToFit="1"/>
    </xf>
    <xf numFmtId="204" fontId="21" fillId="5" borderId="15" xfId="1" applyNumberFormat="1" applyFont="1" applyFill="1" applyBorder="1" applyAlignment="1" applyProtection="1">
      <alignment horizontal="right" vertical="center" shrinkToFit="1"/>
    </xf>
    <xf numFmtId="183" fontId="21" fillId="5" borderId="14" xfId="0" applyNumberFormat="1" applyFont="1" applyFill="1" applyBorder="1" applyAlignment="1">
      <alignment vertical="center" shrinkToFit="1"/>
    </xf>
    <xf numFmtId="183" fontId="21" fillId="5" borderId="26" xfId="0" applyNumberFormat="1" applyFont="1" applyFill="1" applyBorder="1" applyAlignment="1">
      <alignment vertical="center" shrinkToFit="1"/>
    </xf>
    <xf numFmtId="183" fontId="21" fillId="5" borderId="15" xfId="0" applyNumberFormat="1" applyFont="1" applyFill="1" applyBorder="1" applyAlignment="1">
      <alignment vertical="center" shrinkToFit="1"/>
    </xf>
    <xf numFmtId="0" fontId="5" fillId="4" borderId="82" xfId="0" applyFont="1" applyFill="1" applyBorder="1" applyAlignment="1">
      <alignment horizontal="center" vertical="center" wrapText="1"/>
    </xf>
    <xf numFmtId="180" fontId="19" fillId="8" borderId="12" xfId="1" applyNumberFormat="1" applyFont="1" applyFill="1" applyBorder="1" applyAlignment="1" applyProtection="1">
      <alignment horizontal="right" vertical="center" shrinkToFit="1"/>
    </xf>
    <xf numFmtId="192" fontId="17" fillId="0" borderId="10" xfId="1" applyNumberFormat="1" applyFont="1" applyFill="1" applyBorder="1" applyAlignment="1">
      <alignment horizontal="right" vertical="center" shrinkToFit="1"/>
    </xf>
    <xf numFmtId="192" fontId="17" fillId="0" borderId="17" xfId="1" applyNumberFormat="1" applyFont="1" applyFill="1" applyBorder="1" applyAlignment="1">
      <alignment horizontal="right" vertical="center" shrinkToFit="1"/>
    </xf>
    <xf numFmtId="205" fontId="17" fillId="0" borderId="67" xfId="1" applyNumberFormat="1" applyFont="1" applyFill="1" applyBorder="1" applyAlignment="1">
      <alignment horizontal="right" vertical="center" shrinkToFit="1"/>
    </xf>
    <xf numFmtId="205" fontId="17" fillId="0" borderId="68" xfId="1" applyNumberFormat="1" applyFont="1" applyFill="1" applyBorder="1" applyAlignment="1">
      <alignment horizontal="right" vertical="center" shrinkToFit="1"/>
    </xf>
    <xf numFmtId="0" fontId="5" fillId="0" borderId="0" xfId="0" applyFont="1" applyAlignment="1">
      <alignment horizontal="left" vertical="center" wrapText="1"/>
    </xf>
    <xf numFmtId="0" fontId="23" fillId="0" borderId="77" xfId="0" applyFont="1" applyBorder="1" applyAlignment="1">
      <alignment vertical="center" wrapText="1"/>
    </xf>
    <xf numFmtId="0" fontId="23" fillId="0" borderId="78" xfId="0" applyFont="1" applyBorder="1" applyAlignment="1">
      <alignment vertical="center" wrapText="1"/>
    </xf>
    <xf numFmtId="0" fontId="23" fillId="0" borderId="79" xfId="0" applyFont="1" applyBorder="1" applyAlignment="1">
      <alignment vertical="center" wrapText="1"/>
    </xf>
    <xf numFmtId="0" fontId="23" fillId="0" borderId="80" xfId="0" applyFont="1" applyBorder="1" applyAlignment="1">
      <alignment vertical="center" wrapText="1"/>
    </xf>
    <xf numFmtId="0" fontId="23" fillId="0" borderId="81" xfId="0" applyFont="1" applyBorder="1" applyAlignment="1">
      <alignment vertical="center" wrapText="1"/>
    </xf>
    <xf numFmtId="0" fontId="23" fillId="0" borderId="83" xfId="0" applyFont="1" applyBorder="1" applyAlignment="1">
      <alignment vertical="center" wrapText="1"/>
    </xf>
    <xf numFmtId="0" fontId="23" fillId="0" borderId="84" xfId="0" applyFont="1" applyBorder="1" applyAlignment="1">
      <alignment vertical="center" wrapText="1"/>
    </xf>
    <xf numFmtId="0" fontId="23" fillId="0" borderId="85" xfId="0" applyFont="1" applyBorder="1" applyAlignment="1">
      <alignment vertical="center" wrapText="1"/>
    </xf>
    <xf numFmtId="0" fontId="27" fillId="0" borderId="17" xfId="0" applyFont="1" applyBorder="1" applyAlignment="1">
      <alignment horizontal="left" vertical="center" wrapText="1"/>
    </xf>
    <xf numFmtId="0" fontId="9" fillId="0" borderId="0" xfId="0" applyFont="1" applyAlignment="1">
      <alignment horizontal="center" vertical="center"/>
    </xf>
    <xf numFmtId="0" fontId="9" fillId="0" borderId="0" xfId="0" quotePrefix="1" applyFont="1" applyAlignment="1">
      <alignment horizontal="center" vertical="center"/>
    </xf>
    <xf numFmtId="0" fontId="9" fillId="0" borderId="20" xfId="0" quotePrefix="1" applyFont="1" applyBorder="1" applyAlignment="1">
      <alignment horizontal="center" vertical="center"/>
    </xf>
    <xf numFmtId="206" fontId="6" fillId="5" borderId="6" xfId="0" applyNumberFormat="1" applyFont="1" applyFill="1" applyBorder="1" applyAlignment="1">
      <alignment horizontal="right" vertical="center" shrinkToFit="1"/>
    </xf>
    <xf numFmtId="206" fontId="6" fillId="5" borderId="8" xfId="0" applyNumberFormat="1" applyFont="1" applyFill="1" applyBorder="1" applyAlignment="1">
      <alignment horizontal="right" vertical="center" shrinkToFit="1"/>
    </xf>
    <xf numFmtId="0" fontId="9" fillId="0" borderId="13" xfId="0" quotePrefix="1" applyFont="1" applyBorder="1" applyAlignment="1">
      <alignment horizontal="center" vertical="center" shrinkToFit="1"/>
    </xf>
    <xf numFmtId="0" fontId="9" fillId="0" borderId="0" xfId="0" quotePrefix="1" applyFont="1" applyAlignment="1">
      <alignment horizontal="center" vertical="center" shrinkToFit="1"/>
    </xf>
    <xf numFmtId="206" fontId="6" fillId="3" borderId="6" xfId="0" applyNumberFormat="1" applyFont="1" applyFill="1" applyBorder="1" applyAlignment="1" applyProtection="1">
      <alignment horizontal="right" vertical="center" shrinkToFit="1"/>
      <protection locked="0"/>
    </xf>
    <xf numFmtId="206" fontId="6" fillId="3" borderId="8" xfId="0" applyNumberFormat="1" applyFont="1" applyFill="1" applyBorder="1" applyAlignment="1" applyProtection="1">
      <alignment horizontal="right" vertical="center" shrinkToFit="1"/>
      <protection locked="0"/>
    </xf>
    <xf numFmtId="0" fontId="9" fillId="0" borderId="20" xfId="0" applyFont="1" applyBorder="1" applyAlignment="1">
      <alignment horizontal="center" vertical="center"/>
    </xf>
    <xf numFmtId="206" fontId="6" fillId="5" borderId="5" xfId="0" applyNumberFormat="1" applyFont="1" applyFill="1" applyBorder="1" applyAlignment="1">
      <alignment horizontal="right" vertical="center" shrinkToFit="1"/>
    </xf>
    <xf numFmtId="0" fontId="9" fillId="0" borderId="13" xfId="0" quotePrefix="1" applyFont="1" applyBorder="1" applyAlignment="1">
      <alignment horizontal="center" vertical="center"/>
    </xf>
    <xf numFmtId="9" fontId="6" fillId="5" borderId="6" xfId="2" applyFont="1" applyFill="1" applyBorder="1" applyAlignment="1">
      <alignment horizontal="right" vertical="center" shrinkToFit="1"/>
    </xf>
    <xf numFmtId="9" fontId="6" fillId="5" borderId="8" xfId="2" applyFont="1" applyFill="1" applyBorder="1" applyAlignment="1">
      <alignment horizontal="right" vertical="center" shrinkToFit="1"/>
    </xf>
    <xf numFmtId="0" fontId="5" fillId="0" borderId="13" xfId="0" quotePrefix="1" applyFont="1" applyBorder="1" applyAlignment="1">
      <alignment horizontal="center" vertical="center"/>
    </xf>
    <xf numFmtId="0" fontId="5" fillId="0" borderId="20" xfId="0" quotePrefix="1" applyFont="1" applyBorder="1" applyAlignment="1">
      <alignment horizontal="center" vertical="center"/>
    </xf>
    <xf numFmtId="207" fontId="6" fillId="5" borderId="6" xfId="0" applyNumberFormat="1" applyFont="1" applyFill="1" applyBorder="1" applyAlignment="1">
      <alignment horizontal="right" vertical="center" shrinkToFit="1"/>
    </xf>
    <xf numFmtId="207" fontId="6" fillId="5" borderId="8" xfId="0" applyNumberFormat="1" applyFont="1" applyFill="1" applyBorder="1" applyAlignment="1">
      <alignment horizontal="right" vertical="center" shrinkToFit="1"/>
    </xf>
    <xf numFmtId="208" fontId="5" fillId="0" borderId="0" xfId="0" applyNumberFormat="1" applyFont="1" applyAlignment="1">
      <alignment horizontal="center" vertical="center"/>
    </xf>
    <xf numFmtId="0" fontId="6" fillId="3" borderId="6"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207" fontId="6" fillId="3" borderId="6" xfId="0" applyNumberFormat="1" applyFont="1" applyFill="1" applyBorder="1" applyAlignment="1" applyProtection="1">
      <alignment horizontal="right" vertical="center" shrinkToFit="1"/>
      <protection locked="0"/>
    </xf>
    <xf numFmtId="207" fontId="6" fillId="3" borderId="8" xfId="0" applyNumberFormat="1" applyFont="1" applyFill="1" applyBorder="1" applyAlignment="1" applyProtection="1">
      <alignment horizontal="right" vertical="center" shrinkToFit="1"/>
      <protection locked="0"/>
    </xf>
    <xf numFmtId="0" fontId="5" fillId="4" borderId="70" xfId="0" applyFont="1" applyFill="1" applyBorder="1" applyAlignment="1">
      <alignment horizontal="center" vertical="center" wrapText="1"/>
    </xf>
    <xf numFmtId="198" fontId="17" fillId="5" borderId="71" xfId="1" applyNumberFormat="1" applyFont="1" applyFill="1" applyBorder="1" applyAlignment="1">
      <alignment horizontal="right" vertical="center" shrinkToFit="1"/>
    </xf>
    <xf numFmtId="198" fontId="17" fillId="5" borderId="72" xfId="1" applyNumberFormat="1" applyFont="1" applyFill="1" applyBorder="1" applyAlignment="1">
      <alignment horizontal="right" vertical="center" shrinkToFit="1"/>
    </xf>
    <xf numFmtId="205" fontId="17" fillId="0" borderId="73" xfId="1" applyNumberFormat="1" applyFont="1" applyFill="1" applyBorder="1" applyAlignment="1">
      <alignment horizontal="right" vertical="center" shrinkToFit="1"/>
    </xf>
    <xf numFmtId="205" fontId="17" fillId="0" borderId="74" xfId="1" applyNumberFormat="1" applyFont="1" applyFill="1" applyBorder="1" applyAlignment="1">
      <alignment horizontal="right" vertical="center" shrinkToFit="1"/>
    </xf>
    <xf numFmtId="205" fontId="17" fillId="0" borderId="75" xfId="1" applyNumberFormat="1" applyFont="1" applyFill="1" applyBorder="1" applyAlignment="1">
      <alignment horizontal="right" vertical="center" shrinkToFit="1"/>
    </xf>
    <xf numFmtId="205" fontId="17" fillId="0" borderId="27" xfId="1" applyNumberFormat="1" applyFont="1" applyFill="1" applyBorder="1" applyAlignment="1">
      <alignment horizontal="right" vertical="center" shrinkToFit="1"/>
    </xf>
    <xf numFmtId="205" fontId="17" fillId="0" borderId="44" xfId="1" applyNumberFormat="1" applyFont="1" applyFill="1" applyBorder="1" applyAlignment="1">
      <alignment horizontal="right" vertical="center" shrinkToFit="1"/>
    </xf>
    <xf numFmtId="205" fontId="17" fillId="0" borderId="28" xfId="1" applyNumberFormat="1" applyFont="1" applyFill="1" applyBorder="1" applyAlignment="1">
      <alignment horizontal="right" vertical="center" shrinkToFit="1"/>
    </xf>
    <xf numFmtId="184" fontId="17" fillId="5" borderId="72" xfId="1" applyNumberFormat="1" applyFont="1" applyFill="1" applyBorder="1" applyAlignment="1">
      <alignment horizontal="right" vertical="center" shrinkToFit="1"/>
    </xf>
    <xf numFmtId="184" fontId="17" fillId="5" borderId="76" xfId="1" applyNumberFormat="1" applyFont="1" applyFill="1" applyBorder="1" applyAlignment="1">
      <alignment horizontal="right" vertical="center" shrinkToFit="1"/>
    </xf>
    <xf numFmtId="204" fontId="17" fillId="5" borderId="14" xfId="1" applyNumberFormat="1" applyFont="1" applyFill="1" applyBorder="1" applyAlignment="1" applyProtection="1">
      <alignment horizontal="right" vertical="center" shrinkToFit="1"/>
    </xf>
    <xf numFmtId="204" fontId="17" fillId="5" borderId="26" xfId="1" applyNumberFormat="1" applyFont="1" applyFill="1" applyBorder="1" applyAlignment="1" applyProtection="1">
      <alignment horizontal="right" vertical="center" shrinkToFit="1"/>
    </xf>
    <xf numFmtId="204" fontId="17" fillId="5" borderId="15" xfId="1" applyNumberFormat="1" applyFont="1" applyFill="1" applyBorder="1" applyAlignment="1" applyProtection="1">
      <alignment horizontal="right" vertical="center" shrinkToFit="1"/>
    </xf>
    <xf numFmtId="180" fontId="19" fillId="8" borderId="12" xfId="1" applyNumberFormat="1" applyFont="1" applyFill="1" applyBorder="1" applyAlignment="1">
      <alignment horizontal="right" vertical="center" shrinkToFit="1"/>
    </xf>
    <xf numFmtId="0" fontId="56" fillId="0" borderId="0" xfId="0" applyFont="1" applyAlignment="1">
      <alignment vertical="center" wrapText="1"/>
    </xf>
    <xf numFmtId="183" fontId="17" fillId="5" borderId="13" xfId="0" applyNumberFormat="1" applyFont="1" applyFill="1" applyBorder="1" applyAlignment="1">
      <alignment vertical="center" shrinkToFit="1"/>
    </xf>
    <xf numFmtId="183" fontId="17" fillId="5" borderId="0" xfId="0" applyNumberFormat="1" applyFont="1" applyFill="1" applyAlignment="1">
      <alignment vertical="center" shrinkToFit="1"/>
    </xf>
    <xf numFmtId="183" fontId="17" fillId="5" borderId="20" xfId="0" applyNumberFormat="1" applyFont="1" applyFill="1" applyBorder="1" applyAlignment="1">
      <alignment vertical="center" shrinkToFit="1"/>
    </xf>
    <xf numFmtId="180" fontId="19" fillId="8" borderId="10" xfId="1" applyNumberFormat="1" applyFont="1" applyFill="1" applyBorder="1" applyAlignment="1">
      <alignment horizontal="right" vertical="center" shrinkToFit="1"/>
    </xf>
    <xf numFmtId="180" fontId="19" fillId="8" borderId="17" xfId="1" applyNumberFormat="1" applyFont="1" applyFill="1" applyBorder="1" applyAlignment="1">
      <alignment horizontal="right" vertical="center" shrinkToFit="1"/>
    </xf>
    <xf numFmtId="180" fontId="19" fillId="8" borderId="11" xfId="1" applyNumberFormat="1" applyFont="1" applyFill="1" applyBorder="1" applyAlignment="1">
      <alignment horizontal="right" vertical="center" shrinkToFit="1"/>
    </xf>
    <xf numFmtId="0" fontId="18" fillId="0" borderId="6" xfId="5" applyFont="1" applyBorder="1" applyAlignment="1">
      <alignment vertical="center" wrapText="1"/>
    </xf>
    <xf numFmtId="0" fontId="18" fillId="0" borderId="7" xfId="5" applyFont="1" applyBorder="1" applyAlignment="1">
      <alignment vertical="center" wrapText="1"/>
    </xf>
    <xf numFmtId="0" fontId="18" fillId="0" borderId="8" xfId="5" applyFont="1" applyBorder="1" applyAlignment="1">
      <alignmen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3" borderId="5" xfId="0" applyFont="1" applyFill="1" applyBorder="1" applyAlignment="1" applyProtection="1">
      <alignment horizontal="center" vertical="center"/>
      <protection locked="0"/>
    </xf>
    <xf numFmtId="0" fontId="18" fillId="0" borderId="6" xfId="5" applyFont="1" applyBorder="1" applyAlignment="1">
      <alignment horizontal="left" vertical="center" wrapText="1"/>
    </xf>
    <xf numFmtId="0" fontId="18" fillId="0" borderId="7" xfId="5" applyFont="1" applyBorder="1" applyAlignment="1">
      <alignment horizontal="left" vertical="center" wrapText="1"/>
    </xf>
    <xf numFmtId="0" fontId="18" fillId="0" borderId="8" xfId="5" applyFont="1" applyBorder="1" applyAlignment="1">
      <alignment horizontal="left" vertical="center" wrapText="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34" fillId="0" borderId="0" xfId="0" applyFont="1" applyAlignment="1">
      <alignment horizontal="left" vertical="center"/>
    </xf>
    <xf numFmtId="0" fontId="38" fillId="0" borderId="64" xfId="0" applyFont="1" applyBorder="1" applyAlignment="1">
      <alignment vertical="center" wrapText="1"/>
    </xf>
    <xf numFmtId="0" fontId="38" fillId="0" borderId="65" xfId="0" applyFont="1" applyBorder="1" applyAlignment="1">
      <alignment vertical="center" wrapText="1"/>
    </xf>
    <xf numFmtId="0" fontId="38" fillId="0" borderId="66" xfId="0" applyFont="1" applyBorder="1" applyAlignment="1">
      <alignment vertical="center" wrapText="1"/>
    </xf>
    <xf numFmtId="0" fontId="18" fillId="4" borderId="6" xfId="5" applyFont="1" applyFill="1" applyBorder="1" applyAlignment="1">
      <alignment horizontal="center" vertical="center" wrapText="1"/>
    </xf>
    <xf numFmtId="0" fontId="18" fillId="4" borderId="7" xfId="5" applyFont="1" applyFill="1" applyBorder="1" applyAlignment="1">
      <alignment horizontal="center" vertical="center" wrapText="1"/>
    </xf>
    <xf numFmtId="0" fontId="18" fillId="4" borderId="8" xfId="5" applyFont="1" applyFill="1" applyBorder="1" applyAlignment="1">
      <alignment horizontal="center" vertical="center" wrapText="1"/>
    </xf>
    <xf numFmtId="0" fontId="6" fillId="4" borderId="6" xfId="0" applyFont="1" applyFill="1" applyBorder="1" applyAlignment="1">
      <alignment vertical="center" shrinkToFit="1"/>
    </xf>
    <xf numFmtId="0" fontId="6" fillId="4" borderId="7" xfId="0" applyFont="1" applyFill="1" applyBorder="1" applyAlignment="1">
      <alignment vertical="center" shrinkToFit="1"/>
    </xf>
    <xf numFmtId="0" fontId="34" fillId="4" borderId="5" xfId="0" applyFont="1" applyFill="1" applyBorder="1" applyAlignment="1">
      <alignment vertical="center" shrinkToFit="1"/>
    </xf>
    <xf numFmtId="181" fontId="20" fillId="0" borderId="6" xfId="1" applyNumberFormat="1" applyFont="1" applyFill="1" applyBorder="1" applyAlignment="1">
      <alignment horizontal="left" vertical="center"/>
    </xf>
    <xf numFmtId="181" fontId="20" fillId="0" borderId="7" xfId="1" applyNumberFormat="1" applyFont="1" applyFill="1" applyBorder="1" applyAlignment="1">
      <alignment horizontal="left" vertical="center"/>
    </xf>
    <xf numFmtId="181" fontId="20" fillId="0" borderId="8" xfId="1" applyNumberFormat="1" applyFont="1" applyFill="1" applyBorder="1" applyAlignment="1">
      <alignment horizontal="left" vertical="center"/>
    </xf>
    <xf numFmtId="183" fontId="21" fillId="5" borderId="88" xfId="0" applyNumberFormat="1" applyFont="1" applyFill="1" applyBorder="1" applyAlignment="1">
      <alignment shrinkToFit="1"/>
    </xf>
    <xf numFmtId="183" fontId="21" fillId="5" borderId="89" xfId="0" applyNumberFormat="1" applyFont="1" applyFill="1" applyBorder="1" applyAlignment="1">
      <alignment shrinkToFit="1"/>
    </xf>
    <xf numFmtId="183" fontId="21" fillId="5" borderId="90" xfId="0" applyNumberFormat="1" applyFont="1" applyFill="1" applyBorder="1" applyAlignment="1">
      <alignment shrinkToFit="1"/>
    </xf>
    <xf numFmtId="9" fontId="18" fillId="5" borderId="88" xfId="0" applyNumberFormat="1" applyFont="1" applyFill="1" applyBorder="1" applyAlignment="1">
      <alignment horizontal="center"/>
    </xf>
    <xf numFmtId="9" fontId="18" fillId="5" borderId="89" xfId="0" applyNumberFormat="1" applyFont="1" applyFill="1" applyBorder="1" applyAlignment="1">
      <alignment horizontal="center"/>
    </xf>
    <xf numFmtId="9" fontId="18" fillId="5" borderId="90" xfId="0" applyNumberFormat="1" applyFont="1" applyFill="1" applyBorder="1" applyAlignment="1">
      <alignment horizontal="center"/>
    </xf>
    <xf numFmtId="0" fontId="18" fillId="3" borderId="10" xfId="0" applyFont="1" applyFill="1" applyBorder="1" applyAlignment="1" applyProtection="1">
      <alignment horizontal="left" vertical="center" wrapText="1"/>
      <protection locked="0"/>
    </xf>
    <xf numFmtId="0" fontId="18" fillId="3" borderId="17" xfId="0" applyFont="1" applyFill="1" applyBorder="1" applyAlignment="1" applyProtection="1">
      <alignment horizontal="left" vertical="center" wrapText="1"/>
      <protection locked="0"/>
    </xf>
    <xf numFmtId="0" fontId="18" fillId="3" borderId="11" xfId="0" applyFont="1" applyFill="1" applyBorder="1" applyAlignment="1" applyProtection="1">
      <alignment horizontal="left" vertical="center" wrapText="1"/>
      <protection locked="0"/>
    </xf>
    <xf numFmtId="0" fontId="18" fillId="3" borderId="67" xfId="0" applyFont="1" applyFill="1" applyBorder="1" applyAlignment="1" applyProtection="1">
      <alignment horizontal="left" vertical="center" wrapText="1"/>
      <protection locked="0"/>
    </xf>
    <xf numFmtId="0" fontId="18" fillId="3" borderId="68" xfId="0" applyFont="1" applyFill="1" applyBorder="1" applyAlignment="1" applyProtection="1">
      <alignment horizontal="left" vertical="center" wrapText="1"/>
      <protection locked="0"/>
    </xf>
    <xf numFmtId="0" fontId="18" fillId="3" borderId="69" xfId="0" applyFont="1" applyFill="1" applyBorder="1" applyAlignment="1" applyProtection="1">
      <alignment horizontal="left" vertical="center" wrapText="1"/>
      <protection locked="0"/>
    </xf>
    <xf numFmtId="0" fontId="18" fillId="4" borderId="88" xfId="0" applyFont="1" applyFill="1" applyBorder="1" applyAlignment="1">
      <alignment horizontal="center" vertical="center" wrapText="1"/>
    </xf>
    <xf numFmtId="0" fontId="18" fillId="4" borderId="89" xfId="0" applyFont="1" applyFill="1" applyBorder="1" applyAlignment="1">
      <alignment horizontal="center" vertical="center" wrapText="1"/>
    </xf>
    <xf numFmtId="0" fontId="18" fillId="4" borderId="90" xfId="0" applyFont="1" applyFill="1" applyBorder="1" applyAlignment="1">
      <alignment horizontal="center" vertical="center" wrapText="1"/>
    </xf>
    <xf numFmtId="204" fontId="21" fillId="5" borderId="88" xfId="1" applyNumberFormat="1" applyFont="1" applyFill="1" applyBorder="1" applyAlignment="1">
      <alignment shrinkToFit="1"/>
    </xf>
    <xf numFmtId="204" fontId="21" fillId="5" borderId="90" xfId="1" applyNumberFormat="1" applyFont="1" applyFill="1" applyBorder="1" applyAlignment="1">
      <alignment shrinkToFit="1"/>
    </xf>
    <xf numFmtId="0" fontId="64" fillId="0" borderId="88" xfId="1" applyNumberFormat="1" applyFont="1" applyFill="1" applyBorder="1" applyAlignment="1">
      <alignment shrinkToFit="1"/>
    </xf>
    <xf numFmtId="0" fontId="64" fillId="0" borderId="89" xfId="1" applyNumberFormat="1" applyFont="1" applyFill="1" applyBorder="1" applyAlignment="1">
      <alignment shrinkToFit="1"/>
    </xf>
    <xf numFmtId="193" fontId="20" fillId="0" borderId="17" xfId="1" applyNumberFormat="1" applyFont="1" applyFill="1" applyBorder="1" applyAlignment="1">
      <alignment horizontal="right" shrinkToFit="1"/>
    </xf>
    <xf numFmtId="193" fontId="20" fillId="0" borderId="11" xfId="1" applyNumberFormat="1" applyFont="1" applyFill="1" applyBorder="1" applyAlignment="1">
      <alignment horizontal="right" shrinkToFit="1"/>
    </xf>
    <xf numFmtId="193" fontId="20" fillId="0" borderId="68" xfId="1" applyNumberFormat="1" applyFont="1" applyFill="1" applyBorder="1" applyAlignment="1">
      <alignment horizontal="right" shrinkToFit="1"/>
    </xf>
    <xf numFmtId="193" fontId="20" fillId="0" borderId="69" xfId="1" applyNumberFormat="1" applyFont="1" applyFill="1" applyBorder="1" applyAlignment="1">
      <alignment horizontal="right" shrinkToFit="1"/>
    </xf>
    <xf numFmtId="183" fontId="21" fillId="5" borderId="10" xfId="0" applyNumberFormat="1" applyFont="1" applyFill="1" applyBorder="1" applyAlignment="1">
      <alignment shrinkToFit="1"/>
    </xf>
    <xf numFmtId="183" fontId="21" fillId="5" borderId="17" xfId="0" applyNumberFormat="1" applyFont="1" applyFill="1" applyBorder="1" applyAlignment="1">
      <alignment shrinkToFit="1"/>
    </xf>
    <xf numFmtId="183" fontId="21" fillId="5" borderId="11" xfId="0" applyNumberFormat="1" applyFont="1" applyFill="1" applyBorder="1" applyAlignment="1">
      <alignment shrinkToFit="1"/>
    </xf>
    <xf numFmtId="183" fontId="21" fillId="5" borderId="67" xfId="0" applyNumberFormat="1" applyFont="1" applyFill="1" applyBorder="1" applyAlignment="1">
      <alignment shrinkToFit="1"/>
    </xf>
    <xf numFmtId="183" fontId="21" fillId="5" borderId="68" xfId="0" applyNumberFormat="1" applyFont="1" applyFill="1" applyBorder="1" applyAlignment="1">
      <alignment shrinkToFit="1"/>
    </xf>
    <xf numFmtId="183" fontId="21" fillId="5" borderId="69" xfId="0" applyNumberFormat="1" applyFont="1" applyFill="1" applyBorder="1" applyAlignment="1">
      <alignment shrinkToFit="1"/>
    </xf>
    <xf numFmtId="0" fontId="18" fillId="4" borderId="1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8" fillId="4" borderId="15" xfId="0" applyFont="1" applyFill="1" applyBorder="1" applyAlignment="1">
      <alignment horizontal="center" vertical="center" wrapText="1"/>
    </xf>
    <xf numFmtId="204" fontId="21" fillId="3" borderId="10" xfId="1" applyNumberFormat="1" applyFont="1" applyFill="1" applyBorder="1" applyAlignment="1" applyProtection="1">
      <alignment shrinkToFit="1"/>
      <protection locked="0"/>
    </xf>
    <xf numFmtId="204" fontId="21" fillId="3" borderId="11" xfId="1" applyNumberFormat="1" applyFont="1" applyFill="1" applyBorder="1" applyAlignment="1" applyProtection="1">
      <alignment shrinkToFit="1"/>
      <protection locked="0"/>
    </xf>
    <xf numFmtId="204" fontId="21" fillId="3" borderId="14" xfId="1" applyNumberFormat="1" applyFont="1" applyFill="1" applyBorder="1" applyAlignment="1" applyProtection="1">
      <alignment shrinkToFit="1"/>
      <protection locked="0"/>
    </xf>
    <xf numFmtId="204" fontId="21" fillId="3" borderId="15" xfId="1" applyNumberFormat="1" applyFont="1" applyFill="1" applyBorder="1" applyAlignment="1" applyProtection="1">
      <alignment shrinkToFit="1"/>
      <protection locked="0"/>
    </xf>
    <xf numFmtId="183" fontId="21" fillId="5" borderId="14" xfId="0" applyNumberFormat="1" applyFont="1" applyFill="1" applyBorder="1" applyAlignment="1">
      <alignment shrinkToFit="1"/>
    </xf>
    <xf numFmtId="183" fontId="21" fillId="5" borderId="26" xfId="0" applyNumberFormat="1" applyFont="1" applyFill="1" applyBorder="1" applyAlignment="1">
      <alignment shrinkToFit="1"/>
    </xf>
    <xf numFmtId="183" fontId="21" fillId="5" borderId="15" xfId="0" applyNumberFormat="1" applyFont="1" applyFill="1" applyBorder="1" applyAlignment="1">
      <alignment shrinkToFit="1"/>
    </xf>
    <xf numFmtId="0" fontId="18" fillId="3" borderId="14" xfId="0" applyFont="1" applyFill="1" applyBorder="1" applyAlignment="1" applyProtection="1">
      <alignment horizontal="left" vertical="center" wrapText="1"/>
      <protection locked="0"/>
    </xf>
    <xf numFmtId="0" fontId="18" fillId="3" borderId="26" xfId="0" applyFont="1" applyFill="1" applyBorder="1" applyAlignment="1" applyProtection="1">
      <alignment horizontal="left" vertical="center" wrapText="1"/>
      <protection locked="0"/>
    </xf>
    <xf numFmtId="0" fontId="18" fillId="3" borderId="15" xfId="0" applyFont="1" applyFill="1" applyBorder="1" applyAlignment="1" applyProtection="1">
      <alignment horizontal="left" vertical="center" wrapText="1"/>
      <protection locked="0"/>
    </xf>
    <xf numFmtId="0" fontId="18" fillId="4" borderId="67" xfId="0" applyFont="1" applyFill="1" applyBorder="1" applyAlignment="1">
      <alignment horizontal="center" vertical="center" wrapText="1"/>
    </xf>
    <xf numFmtId="0" fontId="18" fillId="4" borderId="68" xfId="0" applyFont="1" applyFill="1" applyBorder="1" applyAlignment="1">
      <alignment horizontal="center" vertical="center" wrapText="1"/>
    </xf>
    <xf numFmtId="0" fontId="18" fillId="4" borderId="69" xfId="0" applyFont="1" applyFill="1" applyBorder="1" applyAlignment="1">
      <alignment horizontal="center" vertical="center" wrapText="1"/>
    </xf>
    <xf numFmtId="204" fontId="21" fillId="3" borderId="67" xfId="1" applyNumberFormat="1" applyFont="1" applyFill="1" applyBorder="1" applyAlignment="1" applyProtection="1">
      <alignment shrinkToFit="1"/>
      <protection locked="0"/>
    </xf>
    <xf numFmtId="204" fontId="21" fillId="3" borderId="69" xfId="1" applyNumberFormat="1" applyFont="1" applyFill="1" applyBorder="1" applyAlignment="1" applyProtection="1">
      <alignment shrinkToFit="1"/>
      <protection locked="0"/>
    </xf>
    <xf numFmtId="38" fontId="21" fillId="0" borderId="10" xfId="1" applyFont="1" applyFill="1" applyBorder="1" applyAlignment="1">
      <alignment shrinkToFit="1"/>
    </xf>
    <xf numFmtId="38" fontId="21" fillId="0" borderId="17" xfId="1" applyFont="1" applyFill="1" applyBorder="1" applyAlignment="1">
      <alignment shrinkToFit="1"/>
    </xf>
    <xf numFmtId="38" fontId="21" fillId="0" borderId="67" xfId="1" applyFont="1" applyFill="1" applyBorder="1" applyAlignment="1">
      <alignment shrinkToFit="1"/>
    </xf>
    <xf numFmtId="38" fontId="21" fillId="0" borderId="68" xfId="1" applyFont="1" applyFill="1" applyBorder="1" applyAlignment="1">
      <alignment shrinkToFit="1"/>
    </xf>
    <xf numFmtId="38" fontId="21" fillId="0" borderId="14" xfId="1" applyFont="1" applyFill="1" applyBorder="1" applyAlignment="1">
      <alignment shrinkToFit="1"/>
    </xf>
    <xf numFmtId="38" fontId="21" fillId="0" borderId="26" xfId="1" applyFont="1" applyFill="1" applyBorder="1" applyAlignment="1">
      <alignment shrinkToFit="1"/>
    </xf>
    <xf numFmtId="193" fontId="20" fillId="0" borderId="26" xfId="1" applyNumberFormat="1" applyFont="1" applyFill="1" applyBorder="1" applyAlignment="1">
      <alignment horizontal="right" shrinkToFit="1"/>
    </xf>
    <xf numFmtId="193" fontId="20" fillId="0" borderId="15" xfId="1" applyNumberFormat="1" applyFont="1" applyFill="1" applyBorder="1" applyAlignment="1">
      <alignment horizontal="right" shrinkToFit="1"/>
    </xf>
    <xf numFmtId="0" fontId="18" fillId="4" borderId="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0"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59" fillId="3" borderId="5" xfId="6" applyFont="1" applyFill="1" applyBorder="1" applyAlignment="1" applyProtection="1">
      <alignment horizontal="center" vertical="center"/>
      <protection locked="0"/>
    </xf>
    <xf numFmtId="0" fontId="34" fillId="3" borderId="8" xfId="7" applyFont="1" applyFill="1" applyBorder="1" applyAlignment="1" applyProtection="1">
      <alignment horizontal="center" vertical="center"/>
      <protection locked="0"/>
    </xf>
    <xf numFmtId="0" fontId="34" fillId="3" borderId="5" xfId="7" applyFont="1" applyFill="1" applyBorder="1" applyAlignment="1" applyProtection="1">
      <alignment horizontal="center" vertical="center"/>
      <protection locked="0"/>
    </xf>
    <xf numFmtId="0" fontId="34" fillId="3" borderId="6" xfId="7" applyFont="1" applyFill="1" applyBorder="1" applyAlignment="1" applyProtection="1">
      <alignment horizontal="center" vertical="center"/>
      <protection locked="0"/>
    </xf>
    <xf numFmtId="0" fontId="34" fillId="3" borderId="7" xfId="7" applyFont="1" applyFill="1" applyBorder="1" applyAlignment="1" applyProtection="1">
      <alignment horizontal="center" vertical="center"/>
      <protection locked="0"/>
    </xf>
    <xf numFmtId="0" fontId="34" fillId="0" borderId="0" xfId="6" applyFont="1" applyAlignment="1">
      <alignment horizontal="left" vertical="center"/>
    </xf>
    <xf numFmtId="0" fontId="18" fillId="4" borderId="7" xfId="0" applyFont="1" applyFill="1" applyBorder="1" applyAlignment="1">
      <alignment horizontal="center" vertical="center" wrapText="1"/>
    </xf>
    <xf numFmtId="0" fontId="59" fillId="4" borderId="5" xfId="6" applyFont="1" applyFill="1" applyBorder="1" applyAlignment="1">
      <alignment horizontal="center" vertical="center" wrapText="1"/>
    </xf>
    <xf numFmtId="0" fontId="59" fillId="4" borderId="5" xfId="6" applyFont="1" applyFill="1" applyBorder="1" applyAlignment="1">
      <alignment horizontal="center" vertical="center"/>
    </xf>
    <xf numFmtId="0" fontId="59" fillId="4" borderId="12" xfId="6" applyFont="1" applyFill="1" applyBorder="1" applyAlignment="1">
      <alignment horizontal="center" vertical="center"/>
    </xf>
    <xf numFmtId="0" fontId="84" fillId="0" borderId="0" xfId="12" applyFont="1" applyAlignment="1" applyProtection="1">
      <alignment horizontal="center" vertical="center"/>
      <protection locked="0"/>
    </xf>
    <xf numFmtId="0" fontId="81" fillId="6" borderId="12" xfId="0" applyFont="1" applyFill="1" applyBorder="1" applyAlignment="1">
      <alignment horizontal="center" vertical="center"/>
    </xf>
    <xf numFmtId="0" fontId="81" fillId="6" borderId="29" xfId="0" applyFont="1" applyFill="1" applyBorder="1" applyAlignment="1">
      <alignment horizontal="center" vertical="center"/>
    </xf>
    <xf numFmtId="0" fontId="81" fillId="6" borderId="16" xfId="0" applyFont="1" applyFill="1" applyBorder="1" applyAlignment="1">
      <alignment horizontal="center" vertical="center"/>
    </xf>
    <xf numFmtId="0" fontId="81" fillId="6" borderId="12" xfId="0" applyFont="1" applyFill="1" applyBorder="1" applyAlignment="1">
      <alignment horizontal="center" vertical="center" wrapText="1"/>
    </xf>
    <xf numFmtId="0" fontId="81" fillId="6" borderId="29" xfId="0" applyFont="1" applyFill="1" applyBorder="1" applyAlignment="1">
      <alignment horizontal="center" vertical="center" wrapText="1"/>
    </xf>
    <xf numFmtId="0" fontId="81" fillId="6" borderId="16" xfId="0" applyFont="1" applyFill="1" applyBorder="1" applyAlignment="1">
      <alignment horizontal="center" vertical="center" wrapText="1"/>
    </xf>
    <xf numFmtId="0" fontId="83" fillId="6" borderId="12" xfId="0" applyFont="1" applyFill="1" applyBorder="1" applyAlignment="1">
      <alignment horizontal="center" vertical="center"/>
    </xf>
    <xf numFmtId="0" fontId="83" fillId="6" borderId="29" xfId="0" applyFont="1" applyFill="1" applyBorder="1" applyAlignment="1">
      <alignment horizontal="center" vertical="center"/>
    </xf>
    <xf numFmtId="0" fontId="83" fillId="6" borderId="16" xfId="0" applyFont="1" applyFill="1" applyBorder="1" applyAlignment="1">
      <alignment horizontal="center" vertical="center"/>
    </xf>
    <xf numFmtId="0" fontId="62" fillId="6" borderId="10" xfId="0" applyFont="1" applyFill="1" applyBorder="1" applyAlignment="1">
      <alignment horizontal="center" vertical="center" wrapText="1"/>
    </xf>
    <xf numFmtId="0" fontId="62" fillId="6" borderId="17" xfId="0" applyFont="1" applyFill="1" applyBorder="1" applyAlignment="1">
      <alignment horizontal="center" vertical="center" wrapText="1"/>
    </xf>
    <xf numFmtId="0" fontId="62" fillId="6" borderId="11" xfId="0" applyFont="1" applyFill="1" applyBorder="1" applyAlignment="1">
      <alignment horizontal="center" vertical="center" wrapText="1"/>
    </xf>
    <xf numFmtId="0" fontId="62" fillId="6" borderId="29" xfId="0" applyFont="1" applyFill="1" applyBorder="1" applyAlignment="1">
      <alignment wrapText="1"/>
    </xf>
    <xf numFmtId="0" fontId="62" fillId="6" borderId="16" xfId="0" applyFont="1" applyFill="1" applyBorder="1" applyAlignment="1">
      <alignment wrapText="1"/>
    </xf>
    <xf numFmtId="0" fontId="76" fillId="6" borderId="5" xfId="0" applyFont="1" applyFill="1" applyBorder="1" applyAlignment="1">
      <alignment horizontal="center" vertical="center" wrapText="1"/>
    </xf>
    <xf numFmtId="0" fontId="89" fillId="6" borderId="0" xfId="0" applyFont="1" applyFill="1" applyAlignment="1">
      <alignment horizontal="center" vertical="center"/>
    </xf>
    <xf numFmtId="0" fontId="62" fillId="6" borderId="29" xfId="0" applyFont="1" applyFill="1" applyBorder="1" applyAlignment="1">
      <alignment vertical="center" wrapText="1"/>
    </xf>
    <xf numFmtId="0" fontId="62" fillId="6" borderId="16" xfId="0" applyFont="1" applyFill="1" applyBorder="1" applyAlignment="1">
      <alignment vertical="center" wrapText="1"/>
    </xf>
    <xf numFmtId="0" fontId="7" fillId="10" borderId="12"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8" fillId="10" borderId="16" xfId="0" applyFont="1" applyFill="1" applyBorder="1" applyAlignment="1">
      <alignment horizontal="center" vertical="center" wrapText="1"/>
    </xf>
    <xf numFmtId="0" fontId="62" fillId="0" borderId="29" xfId="0" applyFont="1" applyBorder="1" applyAlignment="1">
      <alignment horizontal="left" vertical="center" wrapText="1"/>
    </xf>
    <xf numFmtId="0" fontId="62" fillId="0" borderId="16" xfId="0" applyFont="1" applyBorder="1" applyAlignment="1">
      <alignment horizontal="left" vertical="center" wrapText="1"/>
    </xf>
    <xf numFmtId="0" fontId="62" fillId="9" borderId="12" xfId="0" applyFont="1" applyFill="1" applyBorder="1" applyAlignment="1">
      <alignment horizontal="center" vertical="center" wrapText="1"/>
    </xf>
    <xf numFmtId="0" fontId="62" fillId="9" borderId="16" xfId="0" applyFont="1" applyFill="1" applyBorder="1" applyAlignment="1">
      <alignment horizontal="center" vertical="center" wrapText="1"/>
    </xf>
    <xf numFmtId="0" fontId="34" fillId="6" borderId="5" xfId="5" applyFont="1" applyFill="1" applyBorder="1" applyAlignment="1">
      <alignment horizontal="center" vertical="center" wrapText="1"/>
    </xf>
    <xf numFmtId="0" fontId="82" fillId="6" borderId="10" xfId="0" applyFont="1" applyFill="1" applyBorder="1" applyAlignment="1">
      <alignment vertical="center" wrapText="1"/>
    </xf>
    <xf numFmtId="0" fontId="82" fillId="6" borderId="11" xfId="0" applyFont="1" applyFill="1" applyBorder="1" applyAlignment="1">
      <alignment vertical="center" wrapText="1"/>
    </xf>
    <xf numFmtId="0" fontId="82" fillId="6" borderId="14" xfId="0" applyFont="1" applyFill="1" applyBorder="1" applyAlignment="1">
      <alignment vertical="center" wrapText="1"/>
    </xf>
    <xf numFmtId="0" fontId="82" fillId="6" borderId="15" xfId="0" applyFont="1" applyFill="1" applyBorder="1" applyAlignment="1">
      <alignment vertical="center" wrapText="1"/>
    </xf>
    <xf numFmtId="0" fontId="67" fillId="6" borderId="0" xfId="0" applyFont="1" applyFill="1" applyAlignment="1">
      <alignment horizontal="left" vertical="center" wrapText="1"/>
    </xf>
    <xf numFmtId="0" fontId="68" fillId="6" borderId="0" xfId="0" applyFont="1" applyFill="1" applyAlignment="1">
      <alignment horizontal="left" vertical="center" wrapText="1"/>
    </xf>
    <xf numFmtId="0" fontId="67" fillId="6" borderId="0" xfId="0" applyFont="1" applyFill="1" applyAlignment="1">
      <alignment horizontal="left" vertical="center"/>
    </xf>
    <xf numFmtId="0" fontId="18" fillId="6" borderId="17" xfId="12" applyFont="1" applyFill="1" applyBorder="1" applyAlignment="1" applyProtection="1">
      <alignment horizontal="center" vertical="center"/>
      <protection locked="0"/>
    </xf>
    <xf numFmtId="0" fontId="91" fillId="13" borderId="5" xfId="0" applyFont="1" applyFill="1" applyBorder="1" applyAlignment="1">
      <alignment horizontal="left" vertical="center"/>
    </xf>
    <xf numFmtId="0" fontId="91" fillId="13" borderId="6" xfId="0" applyFont="1" applyFill="1" applyBorder="1" applyAlignment="1">
      <alignment horizontal="left" vertical="center"/>
    </xf>
    <xf numFmtId="0" fontId="91" fillId="0" borderId="13" xfId="0" applyFont="1" applyBorder="1" applyAlignment="1">
      <alignment horizontal="left" vertical="center" wrapText="1"/>
    </xf>
    <xf numFmtId="0" fontId="91" fillId="0" borderId="0" xfId="0" applyFont="1" applyAlignment="1">
      <alignment horizontal="left" vertical="center" wrapText="1"/>
    </xf>
    <xf numFmtId="0" fontId="91" fillId="0" borderId="20" xfId="0" applyFont="1" applyBorder="1" applyAlignment="1">
      <alignment horizontal="left" vertical="center" wrapText="1"/>
    </xf>
    <xf numFmtId="0" fontId="91" fillId="11" borderId="26" xfId="0" applyFont="1" applyFill="1" applyBorder="1" applyAlignment="1">
      <alignment horizontal="center" vertical="center"/>
    </xf>
    <xf numFmtId="0" fontId="69" fillId="12" borderId="95" xfId="5" applyFont="1" applyFill="1" applyBorder="1" applyAlignment="1">
      <alignment horizontal="center" vertical="center"/>
    </xf>
    <xf numFmtId="0" fontId="69" fillId="12" borderId="96" xfId="5" applyFont="1" applyFill="1" applyBorder="1" applyAlignment="1">
      <alignment horizontal="center" vertical="center"/>
    </xf>
    <xf numFmtId="0" fontId="15" fillId="12" borderId="94" xfId="0" applyFont="1" applyFill="1" applyBorder="1" applyAlignment="1">
      <alignment vertical="center" wrapText="1"/>
    </xf>
    <xf numFmtId="0" fontId="15" fillId="12" borderId="99" xfId="0" applyFont="1" applyFill="1" applyBorder="1" applyAlignment="1">
      <alignment vertical="center" wrapText="1"/>
    </xf>
    <xf numFmtId="0" fontId="91" fillId="0" borderId="0" xfId="0" applyFont="1" applyAlignment="1">
      <alignment vertical="center" wrapText="1"/>
    </xf>
    <xf numFmtId="0" fontId="91" fillId="13" borderId="6" xfId="0" applyFont="1" applyFill="1" applyBorder="1" applyAlignment="1">
      <alignment horizontal="center" vertical="center" wrapText="1"/>
    </xf>
    <xf numFmtId="0" fontId="91" fillId="13" borderId="7" xfId="0" applyFont="1" applyFill="1" applyBorder="1" applyAlignment="1">
      <alignment horizontal="center" vertical="center" wrapText="1"/>
    </xf>
    <xf numFmtId="0" fontId="91" fillId="13" borderId="8" xfId="0" applyFont="1" applyFill="1" applyBorder="1" applyAlignment="1">
      <alignment horizontal="center" vertical="center" wrapText="1"/>
    </xf>
    <xf numFmtId="0" fontId="69" fillId="13" borderId="98" xfId="5" applyFont="1" applyFill="1" applyBorder="1" applyAlignment="1">
      <alignment horizontal="center" vertical="center"/>
    </xf>
    <xf numFmtId="0" fontId="69" fillId="13" borderId="97" xfId="5" applyFont="1" applyFill="1" applyBorder="1" applyAlignment="1">
      <alignment horizontal="center" vertical="center"/>
    </xf>
  </cellXfs>
  <cellStyles count="13">
    <cellStyle name="パーセント" xfId="2" builtinId="5"/>
    <cellStyle name="桁区切り" xfId="1" builtinId="6"/>
    <cellStyle name="標準" xfId="0" builtinId="0"/>
    <cellStyle name="標準 2" xfId="5" xr:uid="{7927EFE6-F75F-4065-A504-47040D47AEB2}"/>
    <cellStyle name="標準 2 2" xfId="11" xr:uid="{5B1590EB-5660-4356-AD5F-6B8764345CD4}"/>
    <cellStyle name="標準 3 2" xfId="6" xr:uid="{C99BE82A-A8D9-4798-ABD2-9A5DE279DF72}"/>
    <cellStyle name="標準 3 2 2" xfId="10" xr:uid="{287FB186-DC5D-4189-AB63-EE0DFB9646DF}"/>
    <cellStyle name="標準 3 3" xfId="12" xr:uid="{7B88717B-DC42-4E17-8453-38D493A6FBCB}"/>
    <cellStyle name="標準 3 4" xfId="8" xr:uid="{C1A9B9DB-748D-4F58-87BB-4B942E5CFD79}"/>
    <cellStyle name="標準 4" xfId="7" xr:uid="{EECAF8E0-526D-42E1-A89D-051F1D011CF5}"/>
    <cellStyle name="標準 8" xfId="9" xr:uid="{9806CD3C-E390-4BF6-8C2A-97FC04D7410B}"/>
    <cellStyle name="標準_⑤参考様式11,12号別紙(収支実績報告書（支援交付金））" xfId="3" xr:uid="{8D801163-9255-4B9E-BB6A-8328D6EE35A7}"/>
    <cellStyle name="標準_活動指針チェック表(記載例）181118_活動計画の記載要領v9（181214）別添３と５修正" xfId="4" xr:uid="{D8633D17-EE56-4F89-9D0A-DE16560A6C4A}"/>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0</xdr:colOff>
      <xdr:row>0</xdr:row>
      <xdr:rowOff>0</xdr:rowOff>
    </xdr:from>
    <xdr:to>
      <xdr:col>24</xdr:col>
      <xdr:colOff>293969</xdr:colOff>
      <xdr:row>68</xdr:row>
      <xdr:rowOff>147485</xdr:rowOff>
    </xdr:to>
    <xdr:grpSp>
      <xdr:nvGrpSpPr>
        <xdr:cNvPr id="2" name="グループ化 1">
          <a:extLst>
            <a:ext uri="{FF2B5EF4-FFF2-40B4-BE49-F238E27FC236}">
              <a16:creationId xmlns:a16="http://schemas.microsoft.com/office/drawing/2014/main" id="{F154A797-FD28-4729-A952-26414171F4C9}"/>
            </a:ext>
          </a:extLst>
        </xdr:cNvPr>
        <xdr:cNvGrpSpPr/>
      </xdr:nvGrpSpPr>
      <xdr:grpSpPr>
        <a:xfrm>
          <a:off x="6804837" y="0"/>
          <a:ext cx="3253365" cy="18577252"/>
          <a:chOff x="6895202" y="51313"/>
          <a:chExt cx="3219898" cy="19717071"/>
        </a:xfrm>
      </xdr:grpSpPr>
      <xdr:sp macro="" textlink="">
        <xdr:nvSpPr>
          <xdr:cNvPr id="3" name="Rectangle 65">
            <a:extLst>
              <a:ext uri="{FF2B5EF4-FFF2-40B4-BE49-F238E27FC236}">
                <a16:creationId xmlns:a16="http://schemas.microsoft.com/office/drawing/2014/main" id="{F8251703-3F2A-74CF-487B-4BB47D972797}"/>
              </a:ext>
            </a:extLst>
          </xdr:cNvPr>
          <xdr:cNvSpPr>
            <a:spLocks noChangeArrowheads="1"/>
          </xdr:cNvSpPr>
        </xdr:nvSpPr>
        <xdr:spPr bwMode="auto">
          <a:xfrm>
            <a:off x="6895202" y="51313"/>
            <a:ext cx="3198955" cy="1179491"/>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sp macro="" textlink="">
        <xdr:nvSpPr>
          <xdr:cNvPr id="4" name="線吹き出し 2 (枠付き) 19">
            <a:extLst>
              <a:ext uri="{FF2B5EF4-FFF2-40B4-BE49-F238E27FC236}">
                <a16:creationId xmlns:a16="http://schemas.microsoft.com/office/drawing/2014/main" id="{BE04832F-B7F4-1369-6058-099619AFC4DC}"/>
              </a:ext>
            </a:extLst>
          </xdr:cNvPr>
          <xdr:cNvSpPr/>
        </xdr:nvSpPr>
        <xdr:spPr>
          <a:xfrm>
            <a:off x="6920096" y="12161210"/>
            <a:ext cx="3162933" cy="622173"/>
          </a:xfrm>
          <a:prstGeom prst="borderCallout2">
            <a:avLst>
              <a:gd name="adj1" fmla="val 53291"/>
              <a:gd name="adj2" fmla="val 413"/>
              <a:gd name="adj3" fmla="val 54810"/>
              <a:gd name="adj4" fmla="val -8763"/>
              <a:gd name="adj5" fmla="val 117817"/>
              <a:gd name="adj6" fmla="val -45376"/>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遊休農地の一部を解消した場合は、数値を変更し、届出を行います。</a:t>
            </a:r>
          </a:p>
        </xdr:txBody>
      </xdr:sp>
      <xdr:sp macro="" textlink="">
        <xdr:nvSpPr>
          <xdr:cNvPr id="5" name="線吹き出し 2 (枠付き) 19">
            <a:extLst>
              <a:ext uri="{FF2B5EF4-FFF2-40B4-BE49-F238E27FC236}">
                <a16:creationId xmlns:a16="http://schemas.microsoft.com/office/drawing/2014/main" id="{B1359EF6-08C0-0A0F-BED8-4C613145D45E}"/>
              </a:ext>
            </a:extLst>
          </xdr:cNvPr>
          <xdr:cNvSpPr/>
        </xdr:nvSpPr>
        <xdr:spPr>
          <a:xfrm>
            <a:off x="6897894" y="13439077"/>
            <a:ext cx="3175001" cy="2898796"/>
          </a:xfrm>
          <a:prstGeom prst="borderCallout2">
            <a:avLst>
              <a:gd name="adj1" fmla="val 53291"/>
              <a:gd name="adj2" fmla="val 413"/>
              <a:gd name="adj3" fmla="val 53140"/>
              <a:gd name="adj4" fmla="val -17450"/>
              <a:gd name="adj5" fmla="val 69952"/>
              <a:gd name="adj6" fmla="val -51560"/>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・認定農用地の区域内において保全管理を行う施設の数量を記入してください。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・下段には、上段の内数として資源向上支払（長寿命化）を実施する施設の数量を記入してください。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農地維持支払交付金又は資源向上支払交付金（共同）を活用して長寿命化を行う場合も同欄に記入してください。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【R7</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変更点</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・排水路には、水路のうち排水機能を有する水路（反復利用等が行われる用排兼用水路を含む）の数量を記入してください。</a:t>
            </a:r>
          </a:p>
        </xdr:txBody>
      </xdr:sp>
      <xdr:sp macro="" textlink="">
        <xdr:nvSpPr>
          <xdr:cNvPr id="6" name="線吹き出し 2 (枠付き) 19">
            <a:extLst>
              <a:ext uri="{FF2B5EF4-FFF2-40B4-BE49-F238E27FC236}">
                <a16:creationId xmlns:a16="http://schemas.microsoft.com/office/drawing/2014/main" id="{BE35047C-08B7-3A41-47FF-C983B773A9B4}"/>
              </a:ext>
            </a:extLst>
          </xdr:cNvPr>
          <xdr:cNvSpPr/>
        </xdr:nvSpPr>
        <xdr:spPr>
          <a:xfrm>
            <a:off x="6931383" y="16792222"/>
            <a:ext cx="3183717" cy="2976162"/>
          </a:xfrm>
          <a:prstGeom prst="borderCallout2">
            <a:avLst>
              <a:gd name="adj1" fmla="val 53291"/>
              <a:gd name="adj2" fmla="val 413"/>
              <a:gd name="adj3" fmla="val 55643"/>
              <a:gd name="adj4" fmla="val -16620"/>
              <a:gd name="adj5" fmla="val 62220"/>
              <a:gd name="adj6" fmla="val -158035"/>
            </a:avLst>
          </a:prstGeom>
          <a:solidFill>
            <a:sysClr val="window" lastClr="FFFFFF">
              <a:lumMod val="95000"/>
            </a:sys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認定農用地の区域内において、中山間地域等直接支払交付金の集落協定にも含まれている面積を記入してください。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r>
              <a:rPr kumimoji="0" lang="ja-JP" altLang="en-US"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留意事項</a:t>
            </a:r>
            <a:r>
              <a:rPr kumimoji="0" lang="en-US" altLang="ja-JP" sz="105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重複する区域がある場合、活動が重複しないように注意してください。</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活動計画書に位置付けた農地維持活動の実施に当たっては、農地維持支払交付金により行います。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また、資源向上支払（共同）に取り組む場合、中山間地域等直接支払の「多面的機能を増進する活動」で選択している活動以外の活動を実施します。</a:t>
            </a:r>
            <a:endParaRPr kumimoji="0" lang="en-US" altLang="ja-JP" sz="1050" b="0" i="0" u="none" strike="noStrike" kern="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BDA27751-0A06-419D-9117-23DA95DD6444}"/>
            </a:ext>
          </a:extLst>
        </xdr:cNvPr>
        <xdr:cNvCxnSpPr/>
      </xdr:nvCxnSpPr>
      <xdr:spPr>
        <a:xfrm>
          <a:off x="964576" y="11533158"/>
          <a:ext cx="511376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275035</xdr:colOff>
      <xdr:row>0</xdr:row>
      <xdr:rowOff>96865</xdr:rowOff>
    </xdr:from>
    <xdr:to>
      <xdr:col>39</xdr:col>
      <xdr:colOff>227397</xdr:colOff>
      <xdr:row>5</xdr:row>
      <xdr:rowOff>61693</xdr:rowOff>
    </xdr:to>
    <xdr:sp macro="" textlink="">
      <xdr:nvSpPr>
        <xdr:cNvPr id="7" name="Rectangle 65">
          <a:extLst>
            <a:ext uri="{FF2B5EF4-FFF2-40B4-BE49-F238E27FC236}">
              <a16:creationId xmlns:a16="http://schemas.microsoft.com/office/drawing/2014/main" id="{88E6EB0E-B071-3DB9-A135-CD5B802D3EBF}"/>
            </a:ext>
          </a:extLst>
        </xdr:cNvPr>
        <xdr:cNvSpPr>
          <a:spLocks noChangeArrowheads="1"/>
        </xdr:cNvSpPr>
      </xdr:nvSpPr>
      <xdr:spPr bwMode="auto">
        <a:xfrm>
          <a:off x="8983606" y="96865"/>
          <a:ext cx="3127362" cy="1153185"/>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：自動で入力されます。</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行の挿入等を行う場合は、「校閲」の「シート保護の解除」をクリックしてください。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記載方法は印刷されません。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AD843012-3CE8-49F0-B66F-B6175B612DAA}"/>
            </a:ext>
          </a:extLst>
        </xdr:cNvPr>
        <xdr:cNvCxnSpPr/>
      </xdr:nvCxnSpPr>
      <xdr:spPr>
        <a:xfrm flipH="1" flipV="1">
          <a:off x="2197099" y="2578097"/>
          <a:ext cx="13115" cy="41465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B06CFDD6-FE11-4B6E-A871-74BB02E751EC}"/>
            </a:ext>
          </a:extLst>
        </xdr:cNvPr>
        <xdr:cNvCxnSpPr/>
      </xdr:nvCxnSpPr>
      <xdr:spPr>
        <a:xfrm flipV="1">
          <a:off x="1413961" y="2980330"/>
          <a:ext cx="79211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A7BB2FDE-ABE4-45C6-92CA-3B5623401A35}"/>
            </a:ext>
          </a:extLst>
        </xdr:cNvPr>
        <xdr:cNvCxnSpPr/>
      </xdr:nvCxnSpPr>
      <xdr:spPr>
        <a:xfrm flipH="1">
          <a:off x="1422361" y="2971217"/>
          <a:ext cx="3314" cy="21464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507DD89F-811D-42F8-91BB-5674EDB6115A}"/>
            </a:ext>
          </a:extLst>
        </xdr:cNvPr>
        <xdr:cNvCxnSpPr/>
      </xdr:nvCxnSpPr>
      <xdr:spPr>
        <a:xfrm flipV="1">
          <a:off x="3393329" y="2562225"/>
          <a:ext cx="4" cy="6202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10886</xdr:colOff>
      <xdr:row>18</xdr:row>
      <xdr:rowOff>21773</xdr:rowOff>
    </xdr:from>
    <xdr:ext cx="5206608" cy="5235907"/>
    <xdr:pic>
      <xdr:nvPicPr>
        <xdr:cNvPr id="6" name="図 5">
          <a:extLst>
            <a:ext uri="{FF2B5EF4-FFF2-40B4-BE49-F238E27FC236}">
              <a16:creationId xmlns:a16="http://schemas.microsoft.com/office/drawing/2014/main" id="{26A00C63-B143-487D-AC87-559C78379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506" y="3039293"/>
          <a:ext cx="5206608" cy="52359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2503715</xdr:colOff>
      <xdr:row>18</xdr:row>
      <xdr:rowOff>10884</xdr:rowOff>
    </xdr:from>
    <xdr:ext cx="4700804" cy="4892689"/>
    <xdr:pic>
      <xdr:nvPicPr>
        <xdr:cNvPr id="7" name="図 6">
          <a:extLst>
            <a:ext uri="{FF2B5EF4-FFF2-40B4-BE49-F238E27FC236}">
              <a16:creationId xmlns:a16="http://schemas.microsoft.com/office/drawing/2014/main" id="{39617B26-7734-44EB-B06C-E43EF6CC52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51215" y="3028404"/>
          <a:ext cx="4700804" cy="489268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10</xdr:col>
      <xdr:colOff>119743</xdr:colOff>
      <xdr:row>17</xdr:row>
      <xdr:rowOff>293915</xdr:rowOff>
    </xdr:from>
    <xdr:ext cx="2318276" cy="3914001"/>
    <xdr:pic>
      <xdr:nvPicPr>
        <xdr:cNvPr id="8" name="図 7">
          <a:extLst>
            <a:ext uri="{FF2B5EF4-FFF2-40B4-BE49-F238E27FC236}">
              <a16:creationId xmlns:a16="http://schemas.microsoft.com/office/drawing/2014/main" id="{536C4EE1-F973-42EA-B9AF-408AC590B6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5943" y="3014255"/>
          <a:ext cx="2318276" cy="39140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119408DC-22DD-4A36-8900-E9760436516A}"/>
            </a:ext>
          </a:extLst>
        </xdr:cNvPr>
        <xdr:cNvCxnSpPr/>
      </xdr:nvCxnSpPr>
      <xdr:spPr>
        <a:xfrm flipH="1" flipV="1">
          <a:off x="3818131" y="2583873"/>
          <a:ext cx="11206" cy="27305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3102EE65-A913-4A08-B469-9FD14C3291FF}"/>
            </a:ext>
          </a:extLst>
        </xdr:cNvPr>
        <xdr:cNvCxnSpPr/>
      </xdr:nvCxnSpPr>
      <xdr:spPr>
        <a:xfrm>
          <a:off x="3809307" y="2853263"/>
          <a:ext cx="46451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C44F0F05-F104-4CB6-B075-76899FC63541}"/>
            </a:ext>
          </a:extLst>
        </xdr:cNvPr>
        <xdr:cNvCxnSpPr/>
      </xdr:nvCxnSpPr>
      <xdr:spPr>
        <a:xfrm>
          <a:off x="4271066" y="2853455"/>
          <a:ext cx="0" cy="16652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33145</xdr:colOff>
      <xdr:row>90</xdr:row>
      <xdr:rowOff>121867</xdr:rowOff>
    </xdr:from>
    <xdr:to>
      <xdr:col>22</xdr:col>
      <xdr:colOff>635000</xdr:colOff>
      <xdr:row>95</xdr:row>
      <xdr:rowOff>76638</xdr:rowOff>
    </xdr:to>
    <xdr:sp macro="" textlink="">
      <xdr:nvSpPr>
        <xdr:cNvPr id="2" name="テキスト ボックス 1">
          <a:extLst>
            <a:ext uri="{FF2B5EF4-FFF2-40B4-BE49-F238E27FC236}">
              <a16:creationId xmlns:a16="http://schemas.microsoft.com/office/drawing/2014/main" id="{12112CDB-FAEF-4ADD-9376-A224D6E0268D}"/>
            </a:ext>
          </a:extLst>
        </xdr:cNvPr>
        <xdr:cNvSpPr txBox="1"/>
      </xdr:nvSpPr>
      <xdr:spPr>
        <a:xfrm>
          <a:off x="17033365" y="20993047"/>
          <a:ext cx="8960995" cy="98347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23</xdr:col>
      <xdr:colOff>19440</xdr:colOff>
      <xdr:row>56</xdr:row>
      <xdr:rowOff>79997</xdr:rowOff>
    </xdr:from>
    <xdr:to>
      <xdr:col>23</xdr:col>
      <xdr:colOff>2740868</xdr:colOff>
      <xdr:row>60</xdr:row>
      <xdr:rowOff>195385</xdr:rowOff>
    </xdr:to>
    <xdr:sp macro="" textlink="">
      <xdr:nvSpPr>
        <xdr:cNvPr id="3" name="テキスト ボックス 2">
          <a:extLst>
            <a:ext uri="{FF2B5EF4-FFF2-40B4-BE49-F238E27FC236}">
              <a16:creationId xmlns:a16="http://schemas.microsoft.com/office/drawing/2014/main" id="{A7A1E83F-7CE9-4A0D-A12A-356D3CAA2524}"/>
            </a:ext>
          </a:extLst>
        </xdr:cNvPr>
        <xdr:cNvSpPr txBox="1"/>
      </xdr:nvSpPr>
      <xdr:spPr>
        <a:xfrm>
          <a:off x="26011260" y="13582637"/>
          <a:ext cx="244710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16</xdr:col>
      <xdr:colOff>139010</xdr:colOff>
      <xdr:row>8</xdr:row>
      <xdr:rowOff>146125</xdr:rowOff>
    </xdr:from>
    <xdr:to>
      <xdr:col>23</xdr:col>
      <xdr:colOff>686752</xdr:colOff>
      <xdr:row>14</xdr:row>
      <xdr:rowOff>39479</xdr:rowOff>
    </xdr:to>
    <xdr:sp macro="" textlink="">
      <xdr:nvSpPr>
        <xdr:cNvPr id="4" name="テキスト ボックス 3">
          <a:extLst>
            <a:ext uri="{FF2B5EF4-FFF2-40B4-BE49-F238E27FC236}">
              <a16:creationId xmlns:a16="http://schemas.microsoft.com/office/drawing/2014/main" id="{0DFC41ED-AAF6-48C2-B277-4BC30C290F22}"/>
            </a:ext>
          </a:extLst>
        </xdr:cNvPr>
        <xdr:cNvSpPr txBox="1"/>
      </xdr:nvSpPr>
      <xdr:spPr>
        <a:xfrm>
          <a:off x="15828590" y="2675965"/>
          <a:ext cx="1084998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14</xdr:col>
      <xdr:colOff>1406599</xdr:colOff>
      <xdr:row>0</xdr:row>
      <xdr:rowOff>509477</xdr:rowOff>
    </xdr:to>
    <xdr:sp macro="" textlink="">
      <xdr:nvSpPr>
        <xdr:cNvPr id="5" name="正方形/長方形 4">
          <a:extLst>
            <a:ext uri="{FF2B5EF4-FFF2-40B4-BE49-F238E27FC236}">
              <a16:creationId xmlns:a16="http://schemas.microsoft.com/office/drawing/2014/main" id="{2C540716-6DF1-468D-8048-F7BB336B1C5A}"/>
            </a:ext>
          </a:extLst>
        </xdr:cNvPr>
        <xdr:cNvSpPr/>
      </xdr:nvSpPr>
      <xdr:spPr>
        <a:xfrm>
          <a:off x="0" y="0"/>
          <a:ext cx="14375839"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34118</xdr:colOff>
      <xdr:row>7</xdr:row>
      <xdr:rowOff>195644</xdr:rowOff>
    </xdr:from>
    <xdr:to>
      <xdr:col>11</xdr:col>
      <xdr:colOff>8727</xdr:colOff>
      <xdr:row>12</xdr:row>
      <xdr:rowOff>82432</xdr:rowOff>
    </xdr:to>
    <xdr:sp macro="" textlink="">
      <xdr:nvSpPr>
        <xdr:cNvPr id="6" name="テキスト ボックス 5">
          <a:extLst>
            <a:ext uri="{FF2B5EF4-FFF2-40B4-BE49-F238E27FC236}">
              <a16:creationId xmlns:a16="http://schemas.microsoft.com/office/drawing/2014/main" id="{47FAAF14-B48A-461F-A56A-80890EFE023C}"/>
            </a:ext>
          </a:extLst>
        </xdr:cNvPr>
        <xdr:cNvSpPr txBox="1"/>
      </xdr:nvSpPr>
      <xdr:spPr>
        <a:xfrm>
          <a:off x="5924378" y="2496884"/>
          <a:ext cx="3860809"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217543</xdr:colOff>
      <xdr:row>61</xdr:row>
      <xdr:rowOff>222141</xdr:rowOff>
    </xdr:from>
    <xdr:to>
      <xdr:col>24</xdr:col>
      <xdr:colOff>2080173</xdr:colOff>
      <xdr:row>66</xdr:row>
      <xdr:rowOff>164224</xdr:rowOff>
    </xdr:to>
    <xdr:sp macro="" textlink="">
      <xdr:nvSpPr>
        <xdr:cNvPr id="7" name="線吹き出し 2 (枠付き) 19">
          <a:extLst>
            <a:ext uri="{FF2B5EF4-FFF2-40B4-BE49-F238E27FC236}">
              <a16:creationId xmlns:a16="http://schemas.microsoft.com/office/drawing/2014/main" id="{F854695F-3013-4236-8378-F20CC1962DD1}"/>
            </a:ext>
          </a:extLst>
        </xdr:cNvPr>
        <xdr:cNvSpPr/>
      </xdr:nvSpPr>
      <xdr:spPr>
        <a:xfrm>
          <a:off x="26209363" y="14867781"/>
          <a:ext cx="4331510" cy="1085083"/>
        </a:xfrm>
        <a:prstGeom prst="borderCallout2">
          <a:avLst>
            <a:gd name="adj1" fmla="val 53291"/>
            <a:gd name="adj2" fmla="val 413"/>
            <a:gd name="adj3" fmla="val 12295"/>
            <a:gd name="adj4" fmla="val -145393"/>
            <a:gd name="adj5" fmla="val 42032"/>
            <a:gd name="adj6" fmla="val -173225"/>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61072\Box\11427_10_&#24193;&#20869;&#29992;\14_&#20196;&#21644;&#65303;&#24180;&#24230;&#12288;&#36786;&#26449;&#25903;&#25588;&#20418;\208&#22810;&#38754;&#30340;&#27231;&#33021;&#25903;&#25173;&#20132;&#20184;&#37329;\&#35201;&#32177;&#12539;&#35201;&#38936;\&#22810;&#38754;&#30340;&#27231;&#33021;&#25903;&#25173;&#12356;&#20132;&#20184;&#37329;&#35201;&#32177;&#35201;&#38936;&#12288;&#24046;&#12375;&#26367;&#12360;&#28168;&#12415;\04_&#27096;&#24335;\&#27096;&#24335;&#31532;&#65297;&#65293;&#65299;&#21495;%20&#27963;&#21205;&#35336;&#30011;&#26360;&#65288;R07&#25913;&#27491;&#65289;.xlsx" TargetMode="External"/><Relationship Id="rId1" Type="http://schemas.openxmlformats.org/officeDocument/2006/relationships/externalLinkPath" Target="/Users/p61072/Box/11427_10_&#24193;&#20869;&#29992;/14_&#20196;&#21644;&#65303;&#24180;&#24230;&#12288;&#36786;&#26449;&#25903;&#25588;&#20418;/208&#22810;&#38754;&#30340;&#27231;&#33021;&#25903;&#25173;&#20132;&#20184;&#37329;/&#35201;&#32177;&#12539;&#35201;&#38936;/&#22810;&#38754;&#30340;&#27231;&#33021;&#25903;&#25173;&#12356;&#20132;&#20184;&#37329;&#35201;&#32177;&#35201;&#38936;&#12288;&#24046;&#12375;&#26367;&#12360;&#28168;&#12415;/04_&#27096;&#24335;/&#27096;&#24335;&#31532;&#65297;&#65293;&#65299;&#21495;%20&#27963;&#21205;&#35336;&#30011;&#26360;&#65288;R07&#25913;&#2749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 Id="rId1" Type="http://schemas.openxmlformats.org/officeDocument/2006/relationships/externalLinkPath" Target="/Users/p61072/AppData/Local/Microsoft/Windows/INetCache/Content.Outlook/JU8VUF8N/&#9734;&#12304;&#22522;&#26412;&#26041;&#37341;&#25913;&#23450;&#24460;&#20462;&#27491;&#65306;&#26368;&#26032;&#29256;&#12539;&#23696;&#38428;&#30476;&#29256;&#12395;&#20462;&#27491;&#12305;&#30003;&#35531;&#12539;&#22577;&#21578;&#27096;&#24335;&#65288;&#20837;&#21147;&#25903;&#25588;&#65289;250912%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3号"/>
      <sheetName val="別紙1 活動計画書"/>
      <sheetName val="加算措置（みどり加算以外）"/>
      <sheetName val="加算措置（みどり加算）"/>
      <sheetName val="別添1 位置図"/>
      <sheetName val="別添2 構成員一覧"/>
      <sheetName val="別添3 位置図"/>
      <sheetName val="別添4 位置図"/>
      <sheetName val="【選択肢】"/>
    </sheetNames>
    <sheetDataSet>
      <sheetData sheetId="0"/>
      <sheetData sheetId="1">
        <row r="21">
          <cell r="F21"/>
        </row>
        <row r="23">
          <cell r="F23"/>
        </row>
        <row r="25">
          <cell r="F25"/>
        </row>
        <row r="37">
          <cell r="F37"/>
          <cell r="G37"/>
        </row>
        <row r="39">
          <cell r="F39"/>
          <cell r="G39"/>
        </row>
        <row r="41">
          <cell r="F41"/>
          <cell r="G41"/>
        </row>
      </sheetData>
      <sheetData sheetId="2">
        <row r="31">
          <cell r="F31"/>
          <cell r="G31"/>
        </row>
        <row r="33">
          <cell r="F33"/>
          <cell r="G33"/>
        </row>
        <row r="35">
          <cell r="F35"/>
          <cell r="G35"/>
        </row>
        <row r="62">
          <cell r="F62"/>
          <cell r="G62"/>
        </row>
        <row r="64">
          <cell r="F64"/>
          <cell r="G64"/>
        </row>
        <row r="66">
          <cell r="F66"/>
          <cell r="G66"/>
        </row>
        <row r="101">
          <cell r="J101"/>
          <cell r="K101"/>
          <cell r="L101"/>
        </row>
        <row r="102">
          <cell r="J102"/>
          <cell r="K102"/>
          <cell r="L102"/>
        </row>
      </sheetData>
      <sheetData sheetId="3"/>
      <sheetData sheetId="4"/>
      <sheetData sheetId="5"/>
      <sheetData sheetId="6"/>
      <sheetData sheetId="7"/>
      <sheetData sheetId="8">
        <row r="3">
          <cell r="B3" t="str">
            <v>○</v>
          </cell>
          <cell r="D3" t="str">
            <v>生態系保全</v>
          </cell>
          <cell r="E3" t="str">
            <v>循環かんがいによる水質保全</v>
          </cell>
          <cell r="F3" t="str">
            <v>水路</v>
          </cell>
        </row>
        <row r="4">
          <cell r="B4"/>
          <cell r="D4" t="str">
            <v>水質保全</v>
          </cell>
          <cell r="E4" t="str">
            <v>浄化水路による水質保全</v>
          </cell>
          <cell r="F4" t="str">
            <v>農道</v>
          </cell>
        </row>
        <row r="5">
          <cell r="D5" t="str">
            <v>景観形成・生活環境保全</v>
          </cell>
          <cell r="E5" t="str">
            <v>地下水かん養</v>
          </cell>
          <cell r="F5" t="str">
            <v>ため池</v>
          </cell>
        </row>
        <row r="6">
          <cell r="D6" t="str">
            <v>水田貯留・地下水かん養</v>
          </cell>
          <cell r="E6" t="str">
            <v>持続的な水管理</v>
          </cell>
          <cell r="F6"/>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18">
          <cell r="A18">
            <v>1</v>
          </cell>
          <cell r="B18" t="str">
            <v>長期中干し</v>
          </cell>
        </row>
        <row r="19">
          <cell r="A19">
            <v>2</v>
          </cell>
          <cell r="B19" t="str">
            <v>冬期湛水</v>
          </cell>
        </row>
        <row r="20">
          <cell r="A20">
            <v>3</v>
          </cell>
          <cell r="B20" t="str">
            <v>夏期湛水</v>
          </cell>
        </row>
        <row r="21">
          <cell r="A21">
            <v>4</v>
          </cell>
          <cell r="B21" t="str">
            <v>中干し延期</v>
          </cell>
        </row>
        <row r="22">
          <cell r="A22">
            <v>5</v>
          </cell>
          <cell r="B22" t="str">
            <v>江の設置_作溝実施</v>
          </cell>
        </row>
        <row r="23">
          <cell r="A23">
            <v>6</v>
          </cell>
          <cell r="B23" t="str">
            <v>江の設置_作溝未実施</v>
          </cell>
        </row>
        <row r="24">
          <cell r="A24">
            <v>7</v>
          </cell>
        </row>
        <row r="25">
          <cell r="A25">
            <v>8</v>
          </cell>
        </row>
        <row r="26">
          <cell r="A26">
            <v>9</v>
          </cell>
        </row>
        <row r="27">
          <cell r="A27">
            <v>10</v>
          </cell>
        </row>
        <row r="28">
          <cell r="A28">
            <v>11</v>
          </cell>
        </row>
        <row r="29">
          <cell r="A29">
            <v>12</v>
          </cell>
        </row>
        <row r="44">
          <cell r="W44" t="str">
            <v>39 生物の生息状況の把握（生態系保全）</v>
          </cell>
        </row>
        <row r="45">
          <cell r="W45" t="str">
            <v>40 外来種の駆除（生態系保全）</v>
          </cell>
        </row>
        <row r="46">
          <cell r="W46" t="str">
            <v>41 その他（生態系保全）</v>
          </cell>
        </row>
        <row r="47">
          <cell r="W47" t="str">
            <v>42 水質モニタリングの実施・記録管理（水質保全）</v>
          </cell>
        </row>
        <row r="48">
          <cell r="W48" t="str">
            <v>43 畑からの土砂流出対策（水質保全）</v>
          </cell>
        </row>
        <row r="49">
          <cell r="W49" t="str">
            <v>44 その他（水質保全）</v>
          </cell>
        </row>
        <row r="50">
          <cell r="W50" t="str">
            <v>45 植栽等の景観形成活動（景観形成・生活環境保全）</v>
          </cell>
        </row>
        <row r="51">
          <cell r="W51" t="str">
            <v>46 施設等の定期的な巡回点検・清掃（景観形成・生活環境保全）</v>
          </cell>
        </row>
        <row r="52">
          <cell r="W52" t="str">
            <v>47 その他（景観形成・生活環境保全）</v>
          </cell>
        </row>
        <row r="53">
          <cell r="W53" t="str">
            <v>48 水田の貯留機能向上活動（水田貯留機能増進・地下水かん養）</v>
          </cell>
        </row>
        <row r="54">
          <cell r="W54" t="str">
            <v>49 地下水かん養活動、水源かん養林の保全（水田貯留機能増進・地下水かん養）</v>
          </cell>
        </row>
        <row r="55">
          <cell r="W55" t="str">
            <v>50 地域資源の活用・資源循環活動（資源循環）</v>
          </cell>
        </row>
        <row r="56">
          <cell r="W56"/>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row r="2">
          <cell r="D2" t="str">
            <v>岐阜県</v>
          </cell>
        </row>
        <row r="4">
          <cell r="D4" t="str">
            <v>○○・・・・・・活動組織</v>
          </cell>
        </row>
        <row r="5">
          <cell r="D5" t="str">
            <v>○○　○○</v>
          </cell>
        </row>
        <row r="6">
          <cell r="D6" t="str">
            <v>○○県○○市○丁目</v>
          </cell>
        </row>
      </sheetData>
      <sheetData sheetId="1"/>
      <sheetData sheetId="2">
        <row r="9">
          <cell r="O9">
            <v>3000</v>
          </cell>
          <cell r="Q9">
            <v>1800</v>
          </cell>
          <cell r="S9">
            <v>3666</v>
          </cell>
          <cell r="U9">
            <v>2300</v>
          </cell>
          <cell r="W9">
            <v>1920</v>
          </cell>
          <cell r="Y9">
            <v>2833</v>
          </cell>
        </row>
        <row r="10">
          <cell r="O10">
            <v>2000</v>
          </cell>
          <cell r="Q10">
            <v>1080</v>
          </cell>
          <cell r="S10">
            <v>1666</v>
          </cell>
          <cell r="U10">
            <v>1000</v>
          </cell>
          <cell r="W10">
            <v>480</v>
          </cell>
          <cell r="Y10">
            <v>500</v>
          </cell>
        </row>
        <row r="11">
          <cell r="O11">
            <v>250</v>
          </cell>
          <cell r="Q11">
            <v>180</v>
          </cell>
          <cell r="S11">
            <v>333</v>
          </cell>
          <cell r="U11">
            <v>130</v>
          </cell>
          <cell r="W11">
            <v>120</v>
          </cell>
          <cell r="Y11">
            <v>333</v>
          </cell>
        </row>
        <row r="15">
          <cell r="O15">
            <v>300</v>
          </cell>
          <cell r="Q15">
            <v>320</v>
          </cell>
        </row>
        <row r="16">
          <cell r="O16">
            <v>180</v>
          </cell>
          <cell r="Q16">
            <v>80</v>
          </cell>
        </row>
        <row r="17">
          <cell r="O17">
            <v>30</v>
          </cell>
          <cell r="Q17">
            <v>20</v>
          </cell>
        </row>
        <row r="21">
          <cell r="O21">
            <v>300</v>
          </cell>
          <cell r="Q21">
            <v>320</v>
          </cell>
        </row>
        <row r="22">
          <cell r="O22">
            <v>180</v>
          </cell>
          <cell r="Q22">
            <v>80</v>
          </cell>
        </row>
        <row r="23">
          <cell r="O23">
            <v>30</v>
          </cell>
          <cell r="Q23">
            <v>20</v>
          </cell>
        </row>
        <row r="27">
          <cell r="O27">
            <v>300</v>
          </cell>
          <cell r="Q27">
            <v>320</v>
          </cell>
        </row>
      </sheetData>
      <sheetData sheetId="3"/>
      <sheetData sheetId="4">
        <row r="3">
          <cell r="E3">
            <v>45748</v>
          </cell>
        </row>
        <row r="18">
          <cell r="C18" t="str">
            <v>■</v>
          </cell>
        </row>
        <row r="19">
          <cell r="C19" t="str">
            <v>□</v>
          </cell>
        </row>
        <row r="20">
          <cell r="C20"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9">
          <cell r="G9"/>
          <cell r="H9"/>
          <cell r="I9"/>
          <cell r="J9"/>
          <cell r="K9"/>
          <cell r="L9"/>
        </row>
        <row r="10">
          <cell r="G10"/>
          <cell r="H10"/>
          <cell r="I10"/>
          <cell r="J10"/>
          <cell r="K10"/>
          <cell r="L10"/>
        </row>
        <row r="11">
          <cell r="G11"/>
          <cell r="H11"/>
          <cell r="I11"/>
          <cell r="J11"/>
          <cell r="K11"/>
          <cell r="L11"/>
        </row>
        <row r="12">
          <cell r="G12"/>
          <cell r="H12"/>
          <cell r="I12"/>
          <cell r="J12"/>
          <cell r="K12"/>
          <cell r="L12"/>
        </row>
        <row r="13">
          <cell r="G13"/>
          <cell r="H13"/>
          <cell r="I13"/>
          <cell r="J13"/>
          <cell r="K13"/>
          <cell r="L13"/>
        </row>
        <row r="14">
          <cell r="G14"/>
          <cell r="H14"/>
          <cell r="I14"/>
          <cell r="J14"/>
          <cell r="K14"/>
          <cell r="L14"/>
        </row>
        <row r="15">
          <cell r="G15"/>
          <cell r="H15"/>
          <cell r="I15"/>
          <cell r="J15"/>
          <cell r="K15"/>
          <cell r="L15"/>
        </row>
        <row r="16">
          <cell r="G16"/>
          <cell r="H16"/>
          <cell r="I16"/>
          <cell r="J16"/>
          <cell r="K16"/>
          <cell r="L16"/>
        </row>
        <row r="17">
          <cell r="G17"/>
          <cell r="H17"/>
          <cell r="I17"/>
          <cell r="J17"/>
          <cell r="K17"/>
          <cell r="L17"/>
        </row>
        <row r="18">
          <cell r="G18"/>
          <cell r="H18"/>
          <cell r="I18"/>
          <cell r="J18"/>
          <cell r="K18"/>
          <cell r="L18"/>
        </row>
        <row r="19">
          <cell r="G19"/>
          <cell r="H19"/>
          <cell r="I19"/>
          <cell r="J19"/>
          <cell r="K19"/>
          <cell r="L19"/>
        </row>
        <row r="20">
          <cell r="G20"/>
          <cell r="H20"/>
          <cell r="I20"/>
          <cell r="J20"/>
          <cell r="K20"/>
          <cell r="L20"/>
        </row>
        <row r="21">
          <cell r="G21"/>
          <cell r="H21"/>
          <cell r="I21"/>
          <cell r="J21"/>
          <cell r="K21"/>
          <cell r="L21"/>
        </row>
        <row r="22">
          <cell r="G22"/>
          <cell r="H22"/>
          <cell r="I22"/>
          <cell r="J22"/>
          <cell r="K22"/>
          <cell r="L22"/>
        </row>
        <row r="23">
          <cell r="G23"/>
          <cell r="H23"/>
          <cell r="I23"/>
          <cell r="J23"/>
          <cell r="K23"/>
          <cell r="L23"/>
        </row>
        <row r="24">
          <cell r="G24"/>
          <cell r="H24"/>
          <cell r="I24"/>
          <cell r="J24"/>
          <cell r="K24"/>
          <cell r="L24"/>
        </row>
        <row r="25">
          <cell r="G25"/>
          <cell r="H25"/>
          <cell r="I25"/>
          <cell r="J25"/>
          <cell r="K25"/>
          <cell r="L25"/>
        </row>
        <row r="26">
          <cell r="G26"/>
          <cell r="H26"/>
          <cell r="I26"/>
          <cell r="J26"/>
          <cell r="K26"/>
          <cell r="L26"/>
        </row>
        <row r="27">
          <cell r="G27"/>
          <cell r="H27"/>
          <cell r="I27"/>
          <cell r="J27"/>
          <cell r="K27"/>
          <cell r="L27"/>
        </row>
        <row r="28">
          <cell r="G28"/>
          <cell r="H28"/>
          <cell r="I28"/>
          <cell r="J28"/>
          <cell r="K28"/>
          <cell r="L28"/>
        </row>
        <row r="29">
          <cell r="G29"/>
          <cell r="H29"/>
          <cell r="I29"/>
          <cell r="J29"/>
          <cell r="K29"/>
          <cell r="L29"/>
        </row>
        <row r="30">
          <cell r="G30"/>
          <cell r="H30"/>
          <cell r="I30"/>
          <cell r="J30"/>
          <cell r="K30"/>
          <cell r="L30"/>
        </row>
        <row r="31">
          <cell r="G31"/>
          <cell r="H31"/>
          <cell r="I31"/>
          <cell r="J31"/>
          <cell r="K31"/>
          <cell r="L31"/>
        </row>
        <row r="32">
          <cell r="G32"/>
          <cell r="H32"/>
          <cell r="I32"/>
          <cell r="J32"/>
          <cell r="K32"/>
          <cell r="L32"/>
        </row>
        <row r="33">
          <cell r="G33"/>
          <cell r="H33"/>
          <cell r="I33"/>
          <cell r="J33"/>
          <cell r="K33"/>
          <cell r="L33"/>
        </row>
        <row r="34">
          <cell r="G34"/>
          <cell r="H34"/>
          <cell r="I34"/>
          <cell r="J34"/>
          <cell r="K34"/>
          <cell r="L34"/>
        </row>
        <row r="35">
          <cell r="G35"/>
          <cell r="H35"/>
          <cell r="I35"/>
          <cell r="J35"/>
          <cell r="K35"/>
          <cell r="L35"/>
        </row>
        <row r="36">
          <cell r="G36"/>
          <cell r="H36"/>
          <cell r="I36"/>
          <cell r="J36"/>
          <cell r="K36"/>
          <cell r="L36"/>
        </row>
        <row r="37">
          <cell r="G37"/>
          <cell r="H37"/>
          <cell r="I37"/>
          <cell r="J37"/>
          <cell r="K37"/>
          <cell r="L37"/>
        </row>
        <row r="38">
          <cell r="G38"/>
          <cell r="H38"/>
          <cell r="I38"/>
          <cell r="J38"/>
          <cell r="K38"/>
          <cell r="L38"/>
        </row>
        <row r="39">
          <cell r="G39"/>
          <cell r="H39"/>
          <cell r="I39"/>
          <cell r="J39"/>
          <cell r="K39"/>
          <cell r="L39"/>
        </row>
        <row r="40">
          <cell r="G40"/>
          <cell r="H40"/>
          <cell r="I40"/>
          <cell r="J40"/>
          <cell r="K40"/>
          <cell r="L40"/>
        </row>
        <row r="41">
          <cell r="G41"/>
          <cell r="H41"/>
          <cell r="I41"/>
          <cell r="J41"/>
          <cell r="K41"/>
          <cell r="L41"/>
        </row>
        <row r="42">
          <cell r="G42"/>
          <cell r="H42"/>
          <cell r="I42"/>
          <cell r="J42"/>
          <cell r="K42"/>
          <cell r="L42"/>
        </row>
        <row r="43">
          <cell r="G43"/>
          <cell r="H43"/>
          <cell r="I43"/>
          <cell r="J43"/>
          <cell r="K43"/>
          <cell r="L43"/>
        </row>
        <row r="44">
          <cell r="G44"/>
          <cell r="H44"/>
          <cell r="I44"/>
          <cell r="J44"/>
          <cell r="K44"/>
          <cell r="L44"/>
        </row>
        <row r="45">
          <cell r="G45"/>
          <cell r="H45"/>
          <cell r="I45"/>
          <cell r="J45"/>
          <cell r="K45"/>
          <cell r="L45"/>
        </row>
        <row r="46">
          <cell r="G46"/>
          <cell r="H46"/>
          <cell r="I46"/>
          <cell r="J46"/>
          <cell r="K46"/>
          <cell r="L46"/>
        </row>
        <row r="47">
          <cell r="G47"/>
          <cell r="H47"/>
          <cell r="I47"/>
          <cell r="J47"/>
          <cell r="K47"/>
          <cell r="L47"/>
        </row>
        <row r="48">
          <cell r="G48"/>
          <cell r="H48"/>
          <cell r="I48"/>
          <cell r="J48"/>
          <cell r="K48"/>
          <cell r="L48"/>
        </row>
        <row r="49">
          <cell r="G49"/>
          <cell r="H49"/>
          <cell r="I49"/>
          <cell r="J49"/>
          <cell r="K49"/>
          <cell r="L49"/>
        </row>
        <row r="50">
          <cell r="G50"/>
          <cell r="H50"/>
          <cell r="I50"/>
          <cell r="J50"/>
          <cell r="K50"/>
          <cell r="L50"/>
        </row>
        <row r="51">
          <cell r="G51"/>
          <cell r="H51"/>
          <cell r="I51"/>
          <cell r="J51"/>
          <cell r="K51"/>
          <cell r="L51"/>
        </row>
        <row r="52">
          <cell r="G52"/>
          <cell r="H52"/>
          <cell r="I52"/>
          <cell r="J52"/>
          <cell r="K52"/>
          <cell r="L52"/>
        </row>
        <row r="53">
          <cell r="G53"/>
          <cell r="H53"/>
          <cell r="I53"/>
          <cell r="J53"/>
          <cell r="K53"/>
          <cell r="L53"/>
        </row>
        <row r="54">
          <cell r="G54"/>
          <cell r="H54"/>
          <cell r="I54"/>
          <cell r="J54"/>
          <cell r="K54"/>
          <cell r="L54"/>
        </row>
        <row r="55">
          <cell r="G55"/>
          <cell r="H55"/>
          <cell r="I55"/>
          <cell r="J55"/>
          <cell r="K55"/>
          <cell r="L55"/>
        </row>
        <row r="56">
          <cell r="G56"/>
          <cell r="H56"/>
          <cell r="I56"/>
          <cell r="J56"/>
          <cell r="K56"/>
          <cell r="L56"/>
        </row>
        <row r="57">
          <cell r="G57"/>
          <cell r="H57"/>
          <cell r="I57"/>
          <cell r="J57"/>
          <cell r="K57"/>
          <cell r="L57"/>
        </row>
        <row r="58">
          <cell r="G58"/>
          <cell r="H58"/>
          <cell r="I58"/>
          <cell r="J58"/>
          <cell r="K58"/>
          <cell r="L58"/>
        </row>
        <row r="59">
          <cell r="G59"/>
          <cell r="H59"/>
          <cell r="I59"/>
          <cell r="J59"/>
          <cell r="K59"/>
          <cell r="L59"/>
        </row>
        <row r="60">
          <cell r="G60"/>
          <cell r="H60"/>
          <cell r="I60"/>
          <cell r="J60"/>
          <cell r="K60"/>
          <cell r="L60"/>
        </row>
        <row r="61">
          <cell r="G61"/>
          <cell r="H61"/>
          <cell r="I61"/>
          <cell r="J61"/>
          <cell r="K61"/>
          <cell r="L61"/>
        </row>
        <row r="62">
          <cell r="G62"/>
          <cell r="H62"/>
          <cell r="I62"/>
          <cell r="J62"/>
          <cell r="K62"/>
          <cell r="L62"/>
        </row>
        <row r="63">
          <cell r="G63"/>
          <cell r="H63"/>
          <cell r="I63"/>
          <cell r="J63"/>
          <cell r="K63"/>
          <cell r="L63"/>
        </row>
        <row r="64">
          <cell r="G64"/>
          <cell r="H64"/>
          <cell r="I64"/>
          <cell r="J64"/>
          <cell r="K64"/>
          <cell r="L64"/>
        </row>
        <row r="65">
          <cell r="G65"/>
          <cell r="H65"/>
          <cell r="I65"/>
          <cell r="J65"/>
          <cell r="K65"/>
          <cell r="L65"/>
        </row>
        <row r="66">
          <cell r="G66"/>
          <cell r="H66"/>
          <cell r="I66"/>
          <cell r="J66"/>
          <cell r="K66"/>
          <cell r="L66"/>
        </row>
        <row r="67">
          <cell r="G67"/>
          <cell r="H67"/>
          <cell r="I67"/>
          <cell r="J67"/>
          <cell r="K67"/>
          <cell r="L67"/>
        </row>
        <row r="68">
          <cell r="G68"/>
          <cell r="H68"/>
          <cell r="I68"/>
          <cell r="J68"/>
          <cell r="K68"/>
          <cell r="L68"/>
        </row>
        <row r="69">
          <cell r="G69"/>
          <cell r="H69"/>
          <cell r="I69"/>
          <cell r="J69"/>
          <cell r="K69"/>
          <cell r="L69"/>
        </row>
        <row r="70">
          <cell r="G70"/>
          <cell r="H70"/>
          <cell r="I70"/>
          <cell r="J70"/>
          <cell r="K70"/>
          <cell r="L70"/>
        </row>
        <row r="71">
          <cell r="G71"/>
          <cell r="H71"/>
          <cell r="I71"/>
          <cell r="J71"/>
          <cell r="K71"/>
          <cell r="L71"/>
        </row>
        <row r="72">
          <cell r="G72"/>
          <cell r="H72"/>
          <cell r="I72"/>
          <cell r="J72"/>
          <cell r="K72"/>
          <cell r="L72"/>
        </row>
        <row r="73">
          <cell r="G73"/>
          <cell r="H73"/>
          <cell r="I73"/>
          <cell r="J73"/>
          <cell r="K73"/>
          <cell r="L73"/>
        </row>
        <row r="74">
          <cell r="G74"/>
          <cell r="H74"/>
          <cell r="I74"/>
          <cell r="J74"/>
          <cell r="K74"/>
          <cell r="L74"/>
        </row>
        <row r="75">
          <cell r="G75"/>
          <cell r="H75"/>
          <cell r="I75"/>
          <cell r="J75"/>
          <cell r="K75"/>
          <cell r="L75"/>
        </row>
        <row r="76">
          <cell r="G76"/>
          <cell r="H76"/>
          <cell r="I76"/>
          <cell r="J76"/>
          <cell r="K76"/>
          <cell r="L76"/>
        </row>
        <row r="77">
          <cell r="G77"/>
          <cell r="H77"/>
          <cell r="I77"/>
          <cell r="J77"/>
          <cell r="K77"/>
          <cell r="L77"/>
        </row>
        <row r="78">
          <cell r="G78"/>
          <cell r="H78"/>
          <cell r="I78"/>
          <cell r="J78"/>
          <cell r="K78"/>
          <cell r="L78"/>
        </row>
        <row r="79">
          <cell r="G79"/>
          <cell r="H79"/>
          <cell r="I79"/>
          <cell r="J79"/>
          <cell r="K79"/>
          <cell r="L79"/>
        </row>
        <row r="80">
          <cell r="G80"/>
          <cell r="H80"/>
          <cell r="I80"/>
          <cell r="J80"/>
          <cell r="K80"/>
          <cell r="L80"/>
        </row>
        <row r="81">
          <cell r="G81"/>
          <cell r="H81"/>
          <cell r="I81"/>
          <cell r="J81"/>
          <cell r="K81"/>
          <cell r="L81"/>
        </row>
        <row r="82">
          <cell r="G82"/>
          <cell r="H82"/>
          <cell r="I82"/>
          <cell r="J82"/>
          <cell r="K82"/>
          <cell r="L82"/>
        </row>
        <row r="83">
          <cell r="G83"/>
          <cell r="H83"/>
          <cell r="I83"/>
          <cell r="J83"/>
          <cell r="K83"/>
          <cell r="L83"/>
        </row>
        <row r="84">
          <cell r="G84"/>
          <cell r="H84"/>
          <cell r="I84"/>
          <cell r="J84"/>
          <cell r="K84"/>
          <cell r="L84"/>
        </row>
        <row r="85">
          <cell r="G85"/>
          <cell r="H85"/>
          <cell r="I85"/>
          <cell r="J85"/>
          <cell r="K85"/>
          <cell r="L85"/>
        </row>
        <row r="86">
          <cell r="G86"/>
          <cell r="H86"/>
          <cell r="I86"/>
          <cell r="J86"/>
          <cell r="K86"/>
          <cell r="L86"/>
        </row>
        <row r="87">
          <cell r="G87"/>
          <cell r="H87"/>
          <cell r="I87"/>
          <cell r="J87"/>
          <cell r="K87"/>
          <cell r="L87"/>
        </row>
        <row r="88">
          <cell r="G88"/>
          <cell r="H88"/>
          <cell r="I88"/>
          <cell r="J88"/>
          <cell r="K88"/>
          <cell r="L88"/>
        </row>
        <row r="89">
          <cell r="G89"/>
          <cell r="H89"/>
          <cell r="I89"/>
          <cell r="J89"/>
          <cell r="K89"/>
          <cell r="L89"/>
        </row>
        <row r="90">
          <cell r="G90"/>
          <cell r="H90"/>
          <cell r="I90"/>
          <cell r="J90"/>
          <cell r="K90"/>
          <cell r="L90"/>
        </row>
        <row r="91">
          <cell r="G91"/>
          <cell r="H91"/>
          <cell r="I91"/>
          <cell r="J91"/>
          <cell r="K91"/>
          <cell r="L91"/>
        </row>
        <row r="92">
          <cell r="G92"/>
          <cell r="H92"/>
          <cell r="I92"/>
          <cell r="J92"/>
          <cell r="K92"/>
          <cell r="L92"/>
        </row>
        <row r="93">
          <cell r="G93"/>
          <cell r="H93"/>
          <cell r="I93"/>
          <cell r="J93"/>
          <cell r="K93"/>
          <cell r="L93"/>
        </row>
        <row r="94">
          <cell r="G94"/>
          <cell r="H94"/>
          <cell r="I94"/>
          <cell r="J94"/>
          <cell r="K94"/>
          <cell r="L94"/>
        </row>
        <row r="95">
          <cell r="G95"/>
          <cell r="H95"/>
          <cell r="I95"/>
          <cell r="J95"/>
          <cell r="K95"/>
          <cell r="L95"/>
        </row>
        <row r="96">
          <cell r="G96"/>
          <cell r="H96"/>
          <cell r="I96"/>
          <cell r="J96"/>
          <cell r="K96"/>
          <cell r="L96"/>
        </row>
        <row r="97">
          <cell r="G97"/>
          <cell r="H97"/>
          <cell r="I97"/>
          <cell r="J97"/>
          <cell r="K97"/>
          <cell r="L97"/>
        </row>
        <row r="98">
          <cell r="G98"/>
          <cell r="H98"/>
          <cell r="I98"/>
          <cell r="J98"/>
          <cell r="K98"/>
          <cell r="L98"/>
        </row>
        <row r="99">
          <cell r="G99"/>
          <cell r="H99"/>
          <cell r="I99"/>
          <cell r="J99"/>
          <cell r="K99"/>
          <cell r="L99"/>
        </row>
        <row r="100">
          <cell r="G100"/>
          <cell r="H100"/>
          <cell r="I100"/>
          <cell r="J100"/>
          <cell r="K100"/>
          <cell r="L100"/>
        </row>
        <row r="101">
          <cell r="G101"/>
          <cell r="H101"/>
          <cell r="I101"/>
          <cell r="J101"/>
          <cell r="K101"/>
          <cell r="L101"/>
        </row>
        <row r="102">
          <cell r="G102"/>
          <cell r="H102"/>
          <cell r="I102"/>
          <cell r="J102"/>
          <cell r="K102"/>
          <cell r="L102"/>
        </row>
        <row r="103">
          <cell r="G103"/>
          <cell r="H103"/>
          <cell r="I103"/>
          <cell r="J103"/>
          <cell r="K103"/>
          <cell r="L103"/>
        </row>
        <row r="104">
          <cell r="G104"/>
          <cell r="H104"/>
          <cell r="I104"/>
          <cell r="J104"/>
          <cell r="K104"/>
          <cell r="L104"/>
        </row>
        <row r="105">
          <cell r="G105"/>
          <cell r="H105"/>
          <cell r="I105"/>
          <cell r="J105"/>
          <cell r="K105"/>
          <cell r="L105"/>
        </row>
        <row r="106">
          <cell r="G106"/>
          <cell r="H106"/>
          <cell r="I106"/>
          <cell r="J106"/>
          <cell r="K106"/>
          <cell r="L106"/>
        </row>
        <row r="107">
          <cell r="G107"/>
          <cell r="H107"/>
          <cell r="I107"/>
          <cell r="J107"/>
          <cell r="K107"/>
          <cell r="L107"/>
        </row>
        <row r="108">
          <cell r="G108"/>
          <cell r="H108"/>
          <cell r="I108"/>
          <cell r="J108"/>
          <cell r="K108"/>
          <cell r="L108"/>
        </row>
        <row r="109">
          <cell r="G109"/>
          <cell r="H109"/>
          <cell r="I109"/>
          <cell r="J109"/>
          <cell r="K109"/>
          <cell r="L109"/>
        </row>
        <row r="110">
          <cell r="G110"/>
          <cell r="H110"/>
          <cell r="I110"/>
          <cell r="J110"/>
          <cell r="K110"/>
          <cell r="L110"/>
        </row>
        <row r="111">
          <cell r="G111"/>
          <cell r="H111"/>
          <cell r="I111"/>
          <cell r="J111"/>
          <cell r="K111"/>
          <cell r="L111"/>
        </row>
        <row r="112">
          <cell r="G112"/>
          <cell r="H112"/>
          <cell r="I112"/>
          <cell r="J112"/>
          <cell r="K112"/>
          <cell r="L112"/>
        </row>
        <row r="113">
          <cell r="G113"/>
          <cell r="H113"/>
          <cell r="I113"/>
          <cell r="J113"/>
          <cell r="K113"/>
          <cell r="L113"/>
        </row>
        <row r="114">
          <cell r="G114"/>
          <cell r="H114"/>
          <cell r="I114"/>
          <cell r="J114"/>
          <cell r="K114"/>
          <cell r="L114"/>
        </row>
        <row r="115">
          <cell r="G115"/>
          <cell r="H115"/>
          <cell r="I115"/>
          <cell r="J115"/>
          <cell r="K115"/>
          <cell r="L115"/>
        </row>
        <row r="116">
          <cell r="G116"/>
          <cell r="H116"/>
          <cell r="I116"/>
          <cell r="J116"/>
          <cell r="K116"/>
          <cell r="L116"/>
        </row>
        <row r="117">
          <cell r="G117"/>
          <cell r="H117"/>
          <cell r="I117"/>
          <cell r="J117"/>
          <cell r="K117"/>
          <cell r="L117"/>
        </row>
        <row r="118">
          <cell r="G118"/>
          <cell r="H118"/>
          <cell r="I118"/>
          <cell r="J118"/>
          <cell r="K118"/>
          <cell r="L118"/>
        </row>
        <row r="119">
          <cell r="G119"/>
          <cell r="H119"/>
          <cell r="I119"/>
          <cell r="J119"/>
          <cell r="K119"/>
          <cell r="L119"/>
        </row>
        <row r="120">
          <cell r="G120"/>
          <cell r="H120"/>
          <cell r="I120"/>
          <cell r="J120"/>
          <cell r="K120"/>
          <cell r="L120"/>
        </row>
        <row r="121">
          <cell r="G121"/>
          <cell r="H121"/>
          <cell r="I121"/>
          <cell r="J121"/>
          <cell r="K121"/>
          <cell r="L121"/>
        </row>
        <row r="122">
          <cell r="G122"/>
          <cell r="H122"/>
          <cell r="I122"/>
          <cell r="J122"/>
          <cell r="K122"/>
          <cell r="L122"/>
        </row>
        <row r="123">
          <cell r="G123"/>
          <cell r="H123"/>
          <cell r="I123"/>
          <cell r="J123"/>
          <cell r="K123"/>
          <cell r="L123"/>
        </row>
        <row r="124">
          <cell r="G124"/>
          <cell r="H124"/>
          <cell r="I124"/>
          <cell r="J124"/>
          <cell r="K124"/>
          <cell r="L124"/>
        </row>
        <row r="125">
          <cell r="G125"/>
          <cell r="H125"/>
          <cell r="I125"/>
          <cell r="J125"/>
          <cell r="K125"/>
          <cell r="L125"/>
        </row>
        <row r="126">
          <cell r="G126"/>
          <cell r="H126"/>
          <cell r="I126"/>
          <cell r="J126"/>
          <cell r="K126"/>
          <cell r="L126"/>
        </row>
        <row r="127">
          <cell r="G127"/>
          <cell r="H127"/>
          <cell r="I127"/>
          <cell r="J127"/>
          <cell r="K127"/>
          <cell r="L127"/>
        </row>
        <row r="128">
          <cell r="G128"/>
          <cell r="H128"/>
          <cell r="I128"/>
          <cell r="J128"/>
          <cell r="K128"/>
          <cell r="L128"/>
        </row>
        <row r="129">
          <cell r="G129"/>
          <cell r="H129"/>
          <cell r="I129"/>
          <cell r="J129"/>
          <cell r="K129"/>
          <cell r="L129"/>
        </row>
        <row r="130">
          <cell r="G130"/>
          <cell r="H130"/>
          <cell r="I130"/>
          <cell r="J130"/>
          <cell r="K130"/>
          <cell r="L130"/>
        </row>
        <row r="131">
          <cell r="G131"/>
          <cell r="H131"/>
          <cell r="I131"/>
          <cell r="J131"/>
          <cell r="K131"/>
          <cell r="L131"/>
        </row>
        <row r="132">
          <cell r="G132"/>
          <cell r="H132"/>
          <cell r="I132"/>
          <cell r="J132"/>
          <cell r="K132"/>
          <cell r="L132"/>
        </row>
        <row r="133">
          <cell r="G133"/>
          <cell r="H133"/>
          <cell r="I133"/>
          <cell r="J133"/>
          <cell r="K133"/>
          <cell r="L133"/>
        </row>
        <row r="134">
          <cell r="G134"/>
          <cell r="H134"/>
          <cell r="I134"/>
          <cell r="J134"/>
          <cell r="K134"/>
          <cell r="L134"/>
        </row>
        <row r="135">
          <cell r="G135"/>
          <cell r="H135"/>
          <cell r="I135"/>
          <cell r="J135"/>
          <cell r="K135"/>
          <cell r="L135"/>
        </row>
        <row r="136">
          <cell r="G136"/>
          <cell r="H136"/>
          <cell r="I136"/>
          <cell r="J136"/>
          <cell r="K136"/>
          <cell r="L136"/>
        </row>
        <row r="137">
          <cell r="G137"/>
          <cell r="H137"/>
          <cell r="I137"/>
          <cell r="J137"/>
          <cell r="K137"/>
          <cell r="L137"/>
        </row>
        <row r="138">
          <cell r="G138"/>
          <cell r="H138"/>
          <cell r="I138"/>
          <cell r="J138"/>
          <cell r="K138"/>
          <cell r="L138"/>
        </row>
        <row r="139">
          <cell r="G139"/>
          <cell r="H139"/>
          <cell r="I139"/>
          <cell r="J139"/>
          <cell r="K139"/>
          <cell r="L139"/>
        </row>
        <row r="140">
          <cell r="G140"/>
          <cell r="H140"/>
          <cell r="I140"/>
          <cell r="J140"/>
          <cell r="K140"/>
          <cell r="L140"/>
        </row>
        <row r="141">
          <cell r="G141"/>
          <cell r="H141"/>
          <cell r="I141"/>
          <cell r="J141"/>
          <cell r="K141"/>
          <cell r="L141"/>
        </row>
        <row r="142">
          <cell r="G142"/>
          <cell r="H142"/>
          <cell r="I142"/>
          <cell r="J142"/>
          <cell r="K142"/>
          <cell r="L142"/>
        </row>
        <row r="143">
          <cell r="G143"/>
          <cell r="H143"/>
          <cell r="I143"/>
          <cell r="J143"/>
          <cell r="K143"/>
          <cell r="L143"/>
        </row>
        <row r="144">
          <cell r="G144"/>
          <cell r="H144"/>
          <cell r="I144"/>
          <cell r="J144"/>
          <cell r="K144"/>
          <cell r="L144"/>
        </row>
        <row r="145">
          <cell r="G145"/>
          <cell r="H145"/>
          <cell r="I145"/>
          <cell r="J145"/>
          <cell r="K145"/>
          <cell r="L145"/>
        </row>
        <row r="146">
          <cell r="G146"/>
          <cell r="H146"/>
          <cell r="I146"/>
          <cell r="J146"/>
          <cell r="K146"/>
          <cell r="L146"/>
        </row>
        <row r="147">
          <cell r="G147"/>
          <cell r="H147"/>
          <cell r="I147"/>
          <cell r="J147"/>
          <cell r="K147"/>
          <cell r="L147"/>
        </row>
        <row r="148">
          <cell r="G148"/>
          <cell r="H148"/>
          <cell r="I148"/>
          <cell r="J148"/>
          <cell r="K148"/>
          <cell r="L148"/>
        </row>
        <row r="149">
          <cell r="G149"/>
          <cell r="H149"/>
          <cell r="I149"/>
          <cell r="J149"/>
          <cell r="K149"/>
          <cell r="L149"/>
        </row>
        <row r="150">
          <cell r="G150"/>
          <cell r="H150"/>
          <cell r="I150"/>
          <cell r="J150"/>
          <cell r="K150"/>
          <cell r="L150"/>
        </row>
        <row r="151">
          <cell r="G151"/>
          <cell r="H151"/>
          <cell r="I151"/>
          <cell r="J151"/>
          <cell r="K151"/>
          <cell r="L151"/>
        </row>
        <row r="152">
          <cell r="G152"/>
          <cell r="H152"/>
          <cell r="I152"/>
          <cell r="J152"/>
          <cell r="K152"/>
          <cell r="L152"/>
        </row>
        <row r="153">
          <cell r="G153"/>
          <cell r="H153"/>
          <cell r="I153"/>
          <cell r="J153"/>
          <cell r="K153"/>
          <cell r="L153"/>
        </row>
        <row r="154">
          <cell r="G154"/>
          <cell r="H154"/>
          <cell r="I154"/>
          <cell r="J154"/>
          <cell r="K154"/>
          <cell r="L154"/>
        </row>
        <row r="155">
          <cell r="G155"/>
          <cell r="H155"/>
          <cell r="I155"/>
          <cell r="J155"/>
          <cell r="K155"/>
          <cell r="L155"/>
        </row>
        <row r="156">
          <cell r="G156"/>
          <cell r="H156"/>
          <cell r="I156"/>
          <cell r="J156"/>
          <cell r="K156"/>
          <cell r="L156"/>
        </row>
        <row r="157">
          <cell r="G157"/>
          <cell r="H157"/>
          <cell r="I157"/>
          <cell r="J157"/>
          <cell r="K157"/>
          <cell r="L157"/>
        </row>
        <row r="158">
          <cell r="G158"/>
          <cell r="H158"/>
          <cell r="I158"/>
          <cell r="J158"/>
          <cell r="K158"/>
          <cell r="L158"/>
        </row>
        <row r="159">
          <cell r="G159"/>
          <cell r="H159"/>
          <cell r="I159"/>
          <cell r="J159"/>
          <cell r="K159"/>
          <cell r="L159"/>
        </row>
        <row r="160">
          <cell r="G160"/>
          <cell r="H160"/>
          <cell r="I160"/>
          <cell r="J160"/>
          <cell r="K160"/>
          <cell r="L160"/>
        </row>
        <row r="161">
          <cell r="G161"/>
          <cell r="H161"/>
          <cell r="I161"/>
          <cell r="J161"/>
          <cell r="K161"/>
          <cell r="L161"/>
        </row>
        <row r="162">
          <cell r="G162"/>
          <cell r="H162"/>
          <cell r="I162"/>
          <cell r="J162"/>
          <cell r="K162"/>
          <cell r="L162"/>
        </row>
        <row r="163">
          <cell r="G163"/>
          <cell r="H163"/>
          <cell r="I163"/>
          <cell r="J163"/>
          <cell r="K163"/>
          <cell r="L163"/>
        </row>
        <row r="164">
          <cell r="G164"/>
          <cell r="H164"/>
          <cell r="I164"/>
          <cell r="J164"/>
          <cell r="K164"/>
          <cell r="L164"/>
        </row>
        <row r="165">
          <cell r="G165"/>
          <cell r="H165"/>
          <cell r="I165"/>
          <cell r="J165"/>
          <cell r="K165"/>
          <cell r="L165"/>
        </row>
        <row r="166">
          <cell r="G166"/>
          <cell r="H166"/>
          <cell r="I166"/>
          <cell r="J166"/>
          <cell r="K166"/>
          <cell r="L166"/>
        </row>
        <row r="167">
          <cell r="G167"/>
          <cell r="H167"/>
          <cell r="I167"/>
          <cell r="J167"/>
          <cell r="K167"/>
          <cell r="L167"/>
        </row>
        <row r="168">
          <cell r="G168"/>
          <cell r="H168"/>
          <cell r="I168"/>
          <cell r="J168"/>
          <cell r="K168"/>
          <cell r="L168"/>
        </row>
        <row r="169">
          <cell r="G169"/>
          <cell r="H169"/>
          <cell r="I169"/>
          <cell r="J169"/>
          <cell r="K169"/>
          <cell r="L169"/>
        </row>
        <row r="170">
          <cell r="G170"/>
          <cell r="H170"/>
          <cell r="I170"/>
          <cell r="J170"/>
          <cell r="K170"/>
          <cell r="L170"/>
        </row>
        <row r="171">
          <cell r="G171"/>
          <cell r="H171"/>
          <cell r="I171"/>
          <cell r="J171"/>
          <cell r="K171"/>
          <cell r="L171"/>
        </row>
        <row r="172">
          <cell r="G172"/>
          <cell r="H172"/>
          <cell r="I172"/>
          <cell r="J172"/>
          <cell r="K172"/>
          <cell r="L172"/>
        </row>
        <row r="173">
          <cell r="G173"/>
          <cell r="H173"/>
          <cell r="I173"/>
          <cell r="J173"/>
          <cell r="K173"/>
          <cell r="L173"/>
        </row>
        <row r="174">
          <cell r="G174"/>
          <cell r="H174"/>
          <cell r="I174"/>
          <cell r="J174"/>
          <cell r="K174"/>
          <cell r="L174"/>
        </row>
        <row r="175">
          <cell r="G175"/>
          <cell r="H175"/>
          <cell r="I175"/>
          <cell r="J175"/>
          <cell r="K175"/>
          <cell r="L175"/>
        </row>
        <row r="176">
          <cell r="G176"/>
          <cell r="H176"/>
          <cell r="I176"/>
          <cell r="J176"/>
          <cell r="K176"/>
          <cell r="L176"/>
        </row>
        <row r="177">
          <cell r="G177"/>
          <cell r="H177"/>
          <cell r="I177"/>
          <cell r="J177"/>
          <cell r="K177"/>
          <cell r="L177"/>
        </row>
        <row r="178">
          <cell r="G178"/>
          <cell r="H178"/>
          <cell r="I178"/>
          <cell r="J178"/>
          <cell r="K178"/>
          <cell r="L178"/>
        </row>
        <row r="179">
          <cell r="G179"/>
          <cell r="H179"/>
          <cell r="I179"/>
          <cell r="J179"/>
          <cell r="K179"/>
          <cell r="L179"/>
        </row>
        <row r="180">
          <cell r="G180"/>
          <cell r="H180"/>
          <cell r="I180"/>
          <cell r="J180"/>
          <cell r="K180"/>
          <cell r="L180"/>
        </row>
        <row r="181">
          <cell r="G181"/>
          <cell r="H181"/>
          <cell r="I181"/>
          <cell r="J181"/>
          <cell r="K181"/>
          <cell r="L181"/>
        </row>
        <row r="182">
          <cell r="G182"/>
          <cell r="H182"/>
          <cell r="I182"/>
          <cell r="J182"/>
          <cell r="K182"/>
          <cell r="L182"/>
        </row>
        <row r="183">
          <cell r="G183"/>
          <cell r="H183"/>
          <cell r="I183"/>
          <cell r="J183"/>
          <cell r="K183"/>
          <cell r="L183"/>
        </row>
        <row r="184">
          <cell r="G184"/>
          <cell r="H184"/>
          <cell r="I184"/>
          <cell r="J184"/>
          <cell r="K184"/>
          <cell r="L184"/>
        </row>
        <row r="185">
          <cell r="G185"/>
          <cell r="H185"/>
          <cell r="I185"/>
          <cell r="J185"/>
          <cell r="K185"/>
          <cell r="L185"/>
        </row>
        <row r="186">
          <cell r="G186"/>
          <cell r="H186"/>
          <cell r="I186"/>
          <cell r="J186"/>
          <cell r="K186"/>
          <cell r="L186"/>
        </row>
        <row r="187">
          <cell r="G187"/>
          <cell r="H187"/>
          <cell r="I187"/>
          <cell r="J187"/>
          <cell r="K187"/>
          <cell r="L187"/>
        </row>
        <row r="188">
          <cell r="G188"/>
          <cell r="H188"/>
          <cell r="I188"/>
          <cell r="J188"/>
          <cell r="K188"/>
          <cell r="L188"/>
        </row>
        <row r="189">
          <cell r="G189"/>
          <cell r="H189"/>
          <cell r="I189"/>
          <cell r="J189"/>
          <cell r="K189"/>
          <cell r="L189"/>
        </row>
        <row r="190">
          <cell r="G190"/>
          <cell r="H190"/>
          <cell r="I190"/>
          <cell r="J190"/>
          <cell r="K190"/>
          <cell r="L190"/>
        </row>
        <row r="191">
          <cell r="G191"/>
          <cell r="H191"/>
          <cell r="I191"/>
          <cell r="J191"/>
          <cell r="K191"/>
          <cell r="L191"/>
        </row>
        <row r="192">
          <cell r="G192"/>
          <cell r="H192"/>
          <cell r="I192"/>
          <cell r="J192"/>
          <cell r="K192"/>
          <cell r="L192"/>
        </row>
        <row r="193">
          <cell r="G193"/>
          <cell r="H193"/>
          <cell r="I193"/>
          <cell r="J193"/>
          <cell r="K193"/>
          <cell r="L193"/>
        </row>
        <row r="194">
          <cell r="G194"/>
          <cell r="H194"/>
          <cell r="I194"/>
          <cell r="J194"/>
          <cell r="K194"/>
          <cell r="L194"/>
        </row>
        <row r="195">
          <cell r="G195"/>
          <cell r="H195"/>
          <cell r="I195"/>
          <cell r="J195"/>
          <cell r="K195"/>
          <cell r="L195"/>
        </row>
        <row r="196">
          <cell r="G196"/>
          <cell r="H196"/>
          <cell r="I196"/>
          <cell r="J196"/>
          <cell r="K196"/>
          <cell r="L196"/>
        </row>
        <row r="197">
          <cell r="G197"/>
          <cell r="H197"/>
          <cell r="I197"/>
          <cell r="J197"/>
          <cell r="K197"/>
          <cell r="L197"/>
        </row>
        <row r="198">
          <cell r="G198"/>
          <cell r="H198"/>
          <cell r="I198"/>
          <cell r="J198"/>
          <cell r="K198"/>
          <cell r="L198"/>
        </row>
        <row r="199">
          <cell r="G199"/>
          <cell r="H199"/>
          <cell r="I199"/>
          <cell r="J199"/>
          <cell r="K199"/>
          <cell r="L199"/>
        </row>
        <row r="200">
          <cell r="G200"/>
          <cell r="H200"/>
          <cell r="I200"/>
          <cell r="J200"/>
          <cell r="K200"/>
          <cell r="L200"/>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3E4D-0A6F-45AB-B705-0BD1CDC0719B}">
  <sheetPr>
    <tabColor theme="8"/>
    <pageSetUpPr fitToPage="1"/>
  </sheetPr>
  <dimension ref="A1:AI322"/>
  <sheetViews>
    <sheetView showGridLines="0" view="pageBreakPreview" topLeftCell="B1" zoomScale="86" zoomScaleNormal="100" zoomScaleSheetLayoutView="85" workbookViewId="0">
      <selection activeCell="D19" sqref="D19"/>
    </sheetView>
  </sheetViews>
  <sheetFormatPr defaultColWidth="4.109375" defaultRowHeight="18" customHeight="1" x14ac:dyDescent="0.2"/>
  <cols>
    <col min="1" max="1" width="1.88671875" style="9" customWidth="1"/>
    <col min="2" max="2" width="4.6640625" style="9" customWidth="1"/>
    <col min="3" max="3" width="8.88671875" style="9" customWidth="1"/>
    <col min="4" max="4" width="3.44140625" style="9" customWidth="1"/>
    <col min="5" max="5" width="7.88671875" style="9" customWidth="1"/>
    <col min="6" max="6" width="3.44140625" style="9" customWidth="1"/>
    <col min="7" max="7" width="7.88671875" style="9" customWidth="1"/>
    <col min="8" max="8" width="5" style="9" customWidth="1"/>
    <col min="9" max="9" width="7.109375" style="9" customWidth="1"/>
    <col min="10" max="10" width="3.44140625" style="9" customWidth="1"/>
    <col min="11" max="11" width="8" style="9" customWidth="1"/>
    <col min="12" max="12" width="12.44140625" style="9" customWidth="1"/>
    <col min="13" max="13" width="8.21875" style="9" customWidth="1"/>
    <col min="14" max="14" width="13.88671875" style="9" customWidth="1"/>
    <col min="15" max="15" width="2.6640625" style="9" customWidth="1"/>
    <col min="16" max="16" width="5.88671875" style="9" customWidth="1"/>
    <col min="17" max="122" width="4.6640625" style="9" customWidth="1"/>
    <col min="123" max="255" width="8.6640625" style="9" customWidth="1"/>
    <col min="256" max="16384" width="4.109375" style="9"/>
  </cols>
  <sheetData>
    <row r="1" spans="1:16" s="2" customFormat="1" ht="24" customHeight="1" x14ac:dyDescent="0.2">
      <c r="A1" s="1" t="s">
        <v>0</v>
      </c>
      <c r="D1" s="3"/>
    </row>
    <row r="2" spans="1:16" s="2" customFormat="1" ht="24" customHeight="1" x14ac:dyDescent="0.2">
      <c r="A2" s="1" t="s">
        <v>1</v>
      </c>
      <c r="D2" s="3"/>
      <c r="N2" s="4" t="s">
        <v>2</v>
      </c>
    </row>
    <row r="3" spans="1:16" s="2" customFormat="1" ht="42.75" customHeight="1" x14ac:dyDescent="0.2">
      <c r="A3" s="5"/>
      <c r="D3" s="3"/>
      <c r="E3" s="6"/>
      <c r="M3" s="643">
        <f>'[2]様式第1-1号'!E3</f>
        <v>45748</v>
      </c>
      <c r="N3" s="644"/>
    </row>
    <row r="4" spans="1:16" s="2" customFormat="1" ht="76.5" customHeight="1" x14ac:dyDescent="0.2">
      <c r="B4" s="645" t="s">
        <v>3</v>
      </c>
      <c r="C4" s="646"/>
      <c r="D4" s="646"/>
      <c r="E4" s="646"/>
      <c r="F4" s="646"/>
      <c r="G4" s="646"/>
      <c r="H4" s="646"/>
      <c r="I4" s="646"/>
      <c r="J4" s="646"/>
      <c r="K4" s="646"/>
      <c r="L4" s="646"/>
      <c r="M4" s="646"/>
      <c r="N4" s="646"/>
    </row>
    <row r="5" spans="1:16" s="2" customFormat="1" ht="21.75" customHeight="1" x14ac:dyDescent="0.2">
      <c r="B5" s="7"/>
      <c r="C5" s="7"/>
      <c r="D5" s="7"/>
      <c r="E5" s="7"/>
      <c r="F5" s="8"/>
      <c r="G5" s="8"/>
      <c r="H5" s="8"/>
      <c r="I5" s="8"/>
      <c r="J5" s="8"/>
      <c r="K5" s="8"/>
      <c r="L5" s="8"/>
      <c r="M5" s="8"/>
      <c r="N5" s="8"/>
    </row>
    <row r="6" spans="1:16" s="2" customFormat="1" ht="21.75" customHeight="1" x14ac:dyDescent="0.2">
      <c r="D6" s="639" t="s">
        <v>4</v>
      </c>
      <c r="E6" s="639"/>
      <c r="F6" s="640"/>
      <c r="G6" s="641"/>
      <c r="H6" s="641"/>
      <c r="I6" s="641"/>
      <c r="J6" s="641"/>
      <c r="K6" s="641"/>
      <c r="L6" s="642"/>
    </row>
    <row r="7" spans="1:16" s="2" customFormat="1" ht="30.75" customHeight="1" x14ac:dyDescent="0.2">
      <c r="D7" s="631" t="s">
        <v>5</v>
      </c>
      <c r="E7" s="631"/>
      <c r="F7" s="632" t="str">
        <f>'[2]はじめに（PC）'!D4&amp;""</f>
        <v>○○・・・・・・活動組織</v>
      </c>
      <c r="G7" s="633"/>
      <c r="H7" s="633"/>
      <c r="I7" s="633"/>
      <c r="J7" s="633"/>
      <c r="K7" s="633"/>
      <c r="L7" s="634"/>
      <c r="P7" s="9"/>
    </row>
    <row r="8" spans="1:16" s="2" customFormat="1" ht="11.25" customHeight="1" x14ac:dyDescent="0.2">
      <c r="D8" s="10"/>
      <c r="E8" s="10"/>
      <c r="F8" s="8"/>
      <c r="G8" s="11"/>
      <c r="H8" s="11"/>
      <c r="I8" s="11"/>
      <c r="J8" s="11"/>
      <c r="K8" s="11"/>
      <c r="L8" s="11"/>
    </row>
    <row r="9" spans="1:16" s="2" customFormat="1" ht="19.5" customHeight="1" x14ac:dyDescent="0.2">
      <c r="D9" s="639" t="s">
        <v>4</v>
      </c>
      <c r="E9" s="639"/>
      <c r="F9" s="640"/>
      <c r="G9" s="641"/>
      <c r="H9" s="641"/>
      <c r="I9" s="641"/>
      <c r="J9" s="641"/>
      <c r="K9" s="641"/>
      <c r="L9" s="642"/>
    </row>
    <row r="10" spans="1:16" s="2" customFormat="1" ht="30.75" customHeight="1" x14ac:dyDescent="0.2">
      <c r="D10" s="631" t="s">
        <v>6</v>
      </c>
      <c r="E10" s="631"/>
      <c r="F10" s="632" t="str">
        <f>'[2]はじめに（PC）'!D5&amp;""</f>
        <v>○○　○○</v>
      </c>
      <c r="G10" s="633"/>
      <c r="H10" s="633"/>
      <c r="I10" s="633"/>
      <c r="J10" s="633"/>
      <c r="K10" s="633"/>
      <c r="L10" s="634"/>
      <c r="P10" s="9"/>
    </row>
    <row r="11" spans="1:16" s="2" customFormat="1" ht="11.25" customHeight="1" x14ac:dyDescent="0.2">
      <c r="D11" s="10"/>
      <c r="E11" s="10"/>
      <c r="F11" s="12"/>
      <c r="H11" s="12"/>
      <c r="I11" s="12"/>
      <c r="J11" s="12"/>
      <c r="K11" s="12"/>
      <c r="L11" s="12"/>
    </row>
    <row r="12" spans="1:16" s="2" customFormat="1" ht="21.75" customHeight="1" x14ac:dyDescent="0.2">
      <c r="D12" s="639" t="s">
        <v>4</v>
      </c>
      <c r="E12" s="639"/>
      <c r="F12" s="640"/>
      <c r="G12" s="641"/>
      <c r="H12" s="641"/>
      <c r="I12" s="641"/>
      <c r="J12" s="641"/>
      <c r="K12" s="641"/>
      <c r="L12" s="642"/>
    </row>
    <row r="13" spans="1:16" s="2" customFormat="1" ht="30.75" customHeight="1" x14ac:dyDescent="0.2">
      <c r="D13" s="631" t="s">
        <v>7</v>
      </c>
      <c r="E13" s="631"/>
      <c r="F13" s="632" t="str">
        <f>'[2]はじめに（PC）'!D6&amp;""</f>
        <v>○○県○○市○丁目</v>
      </c>
      <c r="G13" s="633"/>
      <c r="H13" s="633"/>
      <c r="I13" s="633"/>
      <c r="J13" s="633"/>
      <c r="K13" s="633"/>
      <c r="L13" s="634"/>
    </row>
    <row r="14" spans="1:16" s="2" customFormat="1" ht="20.25" customHeight="1" x14ac:dyDescent="0.2">
      <c r="E14" s="13"/>
    </row>
    <row r="15" spans="1:16" s="2" customFormat="1" ht="21.75" customHeight="1" x14ac:dyDescent="0.2">
      <c r="C15" s="13"/>
      <c r="D15" s="13"/>
      <c r="E15" s="13"/>
    </row>
    <row r="16" spans="1:16" s="2" customFormat="1" ht="21.75" customHeight="1" x14ac:dyDescent="0.2">
      <c r="D16" s="1" t="s">
        <v>8</v>
      </c>
      <c r="E16" s="635" t="s">
        <v>9</v>
      </c>
      <c r="F16" s="635"/>
      <c r="G16" s="635"/>
      <c r="H16" s="635"/>
      <c r="I16" s="635"/>
      <c r="J16" s="635"/>
      <c r="K16" s="635"/>
      <c r="L16" s="635"/>
      <c r="M16" s="635"/>
      <c r="N16" s="635"/>
    </row>
    <row r="17" spans="1:35" s="2" customFormat="1" ht="16.5" customHeight="1" x14ac:dyDescent="0.2">
      <c r="C17" s="3"/>
      <c r="D17" s="14"/>
      <c r="E17" s="14"/>
      <c r="F17" s="8"/>
      <c r="G17" s="8"/>
      <c r="H17" s="8"/>
      <c r="I17" s="8"/>
      <c r="J17" s="8"/>
      <c r="K17" s="8"/>
      <c r="L17" s="8"/>
      <c r="M17" s="8"/>
      <c r="N17" s="8"/>
    </row>
    <row r="18" spans="1:35" s="2" customFormat="1" ht="21.75" customHeight="1" x14ac:dyDescent="0.2">
      <c r="D18" s="8" t="s">
        <v>10</v>
      </c>
      <c r="E18" s="7"/>
      <c r="F18" s="14"/>
      <c r="G18" s="14"/>
      <c r="H18" s="8"/>
      <c r="I18" s="8"/>
      <c r="J18" s="8"/>
      <c r="K18" s="8"/>
      <c r="L18" s="8"/>
      <c r="M18" s="8"/>
      <c r="N18" s="8"/>
    </row>
    <row r="19" spans="1:35" s="2" customFormat="1" ht="21.75" customHeight="1" x14ac:dyDescent="0.2">
      <c r="D19" s="15" t="s">
        <v>11</v>
      </c>
      <c r="E19" s="636" t="s">
        <v>12</v>
      </c>
      <c r="F19" s="637"/>
      <c r="G19" s="637"/>
      <c r="H19" s="637"/>
      <c r="I19" s="637"/>
      <c r="J19" s="637"/>
      <c r="K19" s="637"/>
      <c r="L19" s="638"/>
      <c r="M19" s="16" t="s">
        <v>13</v>
      </c>
    </row>
    <row r="20" spans="1:35" s="2" customFormat="1" ht="21.75" customHeight="1" x14ac:dyDescent="0.2">
      <c r="D20" s="17" t="s">
        <v>14</v>
      </c>
      <c r="E20" s="636" t="s">
        <v>15</v>
      </c>
      <c r="F20" s="637"/>
      <c r="G20" s="637"/>
      <c r="H20" s="637"/>
      <c r="I20" s="637"/>
      <c r="J20" s="637"/>
      <c r="K20" s="637"/>
      <c r="L20" s="638"/>
      <c r="M20" s="16" t="s">
        <v>16</v>
      </c>
    </row>
    <row r="21" spans="1:35" s="2" customFormat="1" ht="21.75" customHeight="1" x14ac:dyDescent="0.2">
      <c r="D21" s="17" t="s">
        <v>14</v>
      </c>
      <c r="E21" s="636" t="s">
        <v>17</v>
      </c>
      <c r="F21" s="637"/>
      <c r="G21" s="637"/>
      <c r="H21" s="637"/>
      <c r="I21" s="637"/>
      <c r="J21" s="637"/>
      <c r="K21" s="637"/>
      <c r="L21" s="638"/>
      <c r="M21" s="16" t="s">
        <v>16</v>
      </c>
    </row>
    <row r="22" spans="1:35" s="2" customFormat="1" ht="21.75" customHeight="1" x14ac:dyDescent="0.2">
      <c r="D22" s="17" t="s">
        <v>14</v>
      </c>
      <c r="E22" s="622" t="s">
        <v>18</v>
      </c>
      <c r="F22" s="623"/>
      <c r="G22" s="623"/>
      <c r="H22" s="623"/>
      <c r="I22" s="623"/>
      <c r="J22" s="623"/>
      <c r="K22" s="623"/>
      <c r="L22" s="624"/>
      <c r="M22" s="16" t="s">
        <v>16</v>
      </c>
    </row>
    <row r="23" spans="1:35" s="2" customFormat="1" ht="28.5" customHeight="1" x14ac:dyDescent="0.2">
      <c r="C23" s="18"/>
      <c r="D23" s="18" t="s">
        <v>19</v>
      </c>
      <c r="E23" s="19"/>
      <c r="F23" s="19"/>
      <c r="G23" s="19"/>
      <c r="H23" s="20"/>
      <c r="I23" s="19"/>
      <c r="J23" s="19"/>
      <c r="K23" s="19"/>
      <c r="L23" s="19"/>
      <c r="M23" s="19"/>
      <c r="N23" s="19"/>
    </row>
    <row r="24" spans="1:35" s="2" customFormat="1" ht="48.75" customHeight="1" x14ac:dyDescent="0.2">
      <c r="C24" s="18"/>
      <c r="D24" s="21"/>
      <c r="E24" s="19"/>
      <c r="F24" s="19"/>
      <c r="G24" s="19"/>
      <c r="H24" s="19"/>
      <c r="I24" s="19"/>
      <c r="J24" s="19"/>
      <c r="K24" s="19"/>
      <c r="L24" s="19"/>
      <c r="M24" s="19"/>
      <c r="N24" s="19"/>
    </row>
    <row r="25" spans="1:35" s="2" customFormat="1" ht="14.25" customHeight="1" x14ac:dyDescent="0.2">
      <c r="C25" s="18" t="s">
        <v>20</v>
      </c>
      <c r="D25" s="18"/>
      <c r="E25" s="18"/>
      <c r="F25" s="18"/>
      <c r="G25" s="18"/>
      <c r="H25" s="18"/>
      <c r="I25" s="18"/>
      <c r="J25" s="18"/>
      <c r="K25" s="18"/>
      <c r="L25" s="18"/>
      <c r="M25" s="18"/>
      <c r="N25" s="18"/>
    </row>
    <row r="26" spans="1:35" s="2" customFormat="1" ht="45.75" customHeight="1" x14ac:dyDescent="0.2">
      <c r="A26" s="22"/>
      <c r="B26" s="22"/>
      <c r="C26" s="515" t="s">
        <v>21</v>
      </c>
      <c r="D26" s="515"/>
      <c r="E26" s="515"/>
      <c r="F26" s="515"/>
      <c r="G26" s="515"/>
      <c r="H26" s="515"/>
      <c r="I26" s="515"/>
      <c r="J26" s="515"/>
      <c r="K26" s="515"/>
      <c r="L26" s="515"/>
      <c r="M26" s="515"/>
      <c r="N26" s="515"/>
    </row>
    <row r="27" spans="1:35" ht="18.75" customHeight="1" x14ac:dyDescent="0.2">
      <c r="A27" s="23" t="s">
        <v>22</v>
      </c>
      <c r="B27" s="24"/>
      <c r="C27" s="24"/>
      <c r="D27" s="24"/>
      <c r="E27" s="24"/>
      <c r="F27" s="24"/>
      <c r="G27" s="24"/>
      <c r="H27" s="24"/>
      <c r="I27" s="24"/>
      <c r="J27" s="8"/>
      <c r="K27" s="8"/>
      <c r="L27" s="8"/>
      <c r="M27" s="8"/>
      <c r="N27" s="8"/>
    </row>
    <row r="28" spans="1:35" ht="21.75" customHeight="1" x14ac:dyDescent="0.2">
      <c r="A28" s="23"/>
      <c r="B28" s="515" t="s">
        <v>23</v>
      </c>
      <c r="C28" s="515"/>
      <c r="D28" s="515"/>
      <c r="E28" s="515"/>
      <c r="F28" s="515"/>
      <c r="G28" s="515"/>
      <c r="H28" s="515"/>
      <c r="I28" s="515"/>
      <c r="J28" s="515"/>
      <c r="K28" s="515"/>
      <c r="L28" s="515"/>
      <c r="M28" s="515"/>
      <c r="N28" s="515"/>
      <c r="O28" s="25"/>
      <c r="P28" s="25"/>
      <c r="Q28" s="25"/>
      <c r="R28" s="25"/>
      <c r="S28" s="25"/>
      <c r="T28" s="25"/>
      <c r="U28" s="25"/>
      <c r="V28" s="25"/>
      <c r="W28" s="25"/>
      <c r="X28" s="25"/>
      <c r="Y28" s="25"/>
      <c r="Z28" s="25"/>
      <c r="AA28" s="25"/>
      <c r="AB28" s="25"/>
      <c r="AC28" s="25"/>
      <c r="AD28" s="25"/>
      <c r="AE28" s="25"/>
      <c r="AF28" s="25"/>
      <c r="AG28" s="25"/>
      <c r="AH28" s="25"/>
      <c r="AI28" s="25"/>
    </row>
    <row r="29" spans="1:35" ht="18.75" customHeight="1" x14ac:dyDescent="0.2">
      <c r="A29" s="23"/>
      <c r="B29" s="1" t="s">
        <v>24</v>
      </c>
      <c r="C29" s="1"/>
      <c r="D29" s="8"/>
      <c r="E29" s="8"/>
      <c r="F29" s="26"/>
      <c r="G29" s="26"/>
      <c r="H29" s="27"/>
      <c r="I29" s="27"/>
      <c r="J29" s="8"/>
      <c r="K29" s="8"/>
      <c r="L29" s="8"/>
      <c r="M29" s="8"/>
      <c r="N29" s="8"/>
    </row>
    <row r="30" spans="1:35" ht="26.25" customHeight="1" x14ac:dyDescent="0.2">
      <c r="A30" s="28"/>
      <c r="B30" s="625"/>
      <c r="C30" s="626"/>
      <c r="D30" s="627" t="s">
        <v>25</v>
      </c>
      <c r="E30" s="628"/>
      <c r="F30" s="627" t="s">
        <v>26</v>
      </c>
      <c r="G30" s="628"/>
      <c r="H30" s="629" t="s">
        <v>27</v>
      </c>
      <c r="I30" s="630"/>
      <c r="J30" s="627" t="s">
        <v>28</v>
      </c>
      <c r="K30" s="628"/>
      <c r="L30" s="29" t="s">
        <v>28</v>
      </c>
      <c r="M30" s="8"/>
      <c r="N30" s="8"/>
    </row>
    <row r="31" spans="1:35" ht="7.5" customHeight="1" x14ac:dyDescent="0.2">
      <c r="A31" s="28"/>
      <c r="B31" s="598" t="s">
        <v>29</v>
      </c>
      <c r="C31" s="599"/>
      <c r="D31" s="618"/>
      <c r="E31" s="619"/>
      <c r="F31" s="618"/>
      <c r="G31" s="619"/>
      <c r="H31" s="620"/>
      <c r="I31" s="621"/>
      <c r="J31" s="618"/>
      <c r="K31" s="619"/>
      <c r="L31" s="30"/>
      <c r="M31" s="31"/>
      <c r="N31" s="8"/>
    </row>
    <row r="32" spans="1:35" ht="18.75" customHeight="1" x14ac:dyDescent="0.2">
      <c r="A32" s="28"/>
      <c r="B32" s="600"/>
      <c r="C32" s="601"/>
      <c r="D32" s="614" t="s">
        <v>30</v>
      </c>
      <c r="E32" s="615"/>
      <c r="F32" s="614" t="s">
        <v>31</v>
      </c>
      <c r="G32" s="615"/>
      <c r="H32" s="616">
        <v>5</v>
      </c>
      <c r="I32" s="617"/>
      <c r="J32" s="614" t="s">
        <v>32</v>
      </c>
      <c r="K32" s="615"/>
      <c r="L32" s="32" t="s">
        <v>32</v>
      </c>
      <c r="M32" s="31"/>
      <c r="N32" s="8"/>
    </row>
    <row r="33" spans="1:17" ht="7.5" customHeight="1" x14ac:dyDescent="0.2">
      <c r="A33" s="28"/>
      <c r="B33" s="598" t="s">
        <v>33</v>
      </c>
      <c r="C33" s="599"/>
      <c r="D33" s="610"/>
      <c r="E33" s="611"/>
      <c r="F33" s="610"/>
      <c r="G33" s="611"/>
      <c r="H33" s="612"/>
      <c r="I33" s="613"/>
      <c r="J33" s="610"/>
      <c r="K33" s="611"/>
      <c r="L33" s="33"/>
      <c r="M33" s="31"/>
      <c r="N33" s="8"/>
    </row>
    <row r="34" spans="1:17" ht="18.75" customHeight="1" x14ac:dyDescent="0.2">
      <c r="A34" s="28"/>
      <c r="B34" s="600"/>
      <c r="C34" s="601"/>
      <c r="D34" s="614" t="s">
        <v>30</v>
      </c>
      <c r="E34" s="615"/>
      <c r="F34" s="614" t="s">
        <v>31</v>
      </c>
      <c r="G34" s="615"/>
      <c r="H34" s="616">
        <v>5</v>
      </c>
      <c r="I34" s="617"/>
      <c r="J34" s="614" t="s">
        <v>32</v>
      </c>
      <c r="K34" s="615"/>
      <c r="L34" s="34" t="s">
        <v>32</v>
      </c>
      <c r="M34" s="31"/>
      <c r="N34" s="8"/>
    </row>
    <row r="35" spans="1:17" ht="7.5" customHeight="1" x14ac:dyDescent="0.2">
      <c r="A35" s="28"/>
      <c r="B35" s="598" t="s">
        <v>34</v>
      </c>
      <c r="C35" s="599"/>
      <c r="D35" s="610"/>
      <c r="E35" s="611"/>
      <c r="F35" s="610"/>
      <c r="G35" s="611"/>
      <c r="H35" s="612"/>
      <c r="I35" s="613"/>
      <c r="J35" s="610"/>
      <c r="K35" s="611"/>
      <c r="L35" s="35"/>
      <c r="M35" s="31"/>
      <c r="N35" s="8"/>
    </row>
    <row r="36" spans="1:17" ht="18.75" customHeight="1" x14ac:dyDescent="0.2">
      <c r="A36" s="28"/>
      <c r="B36" s="600"/>
      <c r="C36" s="601"/>
      <c r="D36" s="614" t="s">
        <v>30</v>
      </c>
      <c r="E36" s="615"/>
      <c r="F36" s="614" t="s">
        <v>31</v>
      </c>
      <c r="G36" s="615"/>
      <c r="H36" s="616">
        <v>5</v>
      </c>
      <c r="I36" s="617"/>
      <c r="J36" s="614" t="s">
        <v>32</v>
      </c>
      <c r="K36" s="615"/>
      <c r="L36" s="32" t="s">
        <v>32</v>
      </c>
      <c r="M36" s="31"/>
      <c r="N36" s="8"/>
    </row>
    <row r="37" spans="1:17" ht="9" customHeight="1" x14ac:dyDescent="0.2">
      <c r="A37" s="28"/>
      <c r="B37" s="598" t="s">
        <v>35</v>
      </c>
      <c r="C37" s="599"/>
      <c r="D37" s="602"/>
      <c r="E37" s="603"/>
      <c r="F37" s="602"/>
      <c r="G37" s="603"/>
      <c r="H37" s="604"/>
      <c r="I37" s="605"/>
      <c r="J37" s="602"/>
      <c r="K37" s="603"/>
      <c r="L37" s="36"/>
      <c r="M37" s="31"/>
      <c r="N37" s="8"/>
    </row>
    <row r="38" spans="1:17" ht="22.5" customHeight="1" x14ac:dyDescent="0.2">
      <c r="A38" s="28"/>
      <c r="B38" s="600"/>
      <c r="C38" s="601"/>
      <c r="D38" s="606" t="s">
        <v>32</v>
      </c>
      <c r="E38" s="607"/>
      <c r="F38" s="606" t="s">
        <v>32</v>
      </c>
      <c r="G38" s="607"/>
      <c r="H38" s="608">
        <v>0</v>
      </c>
      <c r="I38" s="609"/>
      <c r="J38" s="606" t="s">
        <v>32</v>
      </c>
      <c r="K38" s="607"/>
      <c r="L38" s="37" t="s">
        <v>32</v>
      </c>
      <c r="M38" s="31"/>
      <c r="N38" s="8"/>
    </row>
    <row r="39" spans="1:17" ht="9" customHeight="1" x14ac:dyDescent="0.2">
      <c r="A39" s="28"/>
      <c r="B39" s="598" t="s">
        <v>36</v>
      </c>
      <c r="C39" s="599"/>
      <c r="D39" s="602"/>
      <c r="E39" s="603"/>
      <c r="F39" s="602"/>
      <c r="G39" s="603"/>
      <c r="H39" s="604"/>
      <c r="I39" s="605"/>
      <c r="J39" s="602"/>
      <c r="K39" s="603"/>
      <c r="L39" s="36"/>
      <c r="M39" s="31"/>
      <c r="N39" s="8"/>
    </row>
    <row r="40" spans="1:17" ht="22.5" customHeight="1" x14ac:dyDescent="0.2">
      <c r="A40" s="28"/>
      <c r="B40" s="600"/>
      <c r="C40" s="601"/>
      <c r="D40" s="606" t="s">
        <v>32</v>
      </c>
      <c r="E40" s="607"/>
      <c r="F40" s="606" t="s">
        <v>32</v>
      </c>
      <c r="G40" s="607"/>
      <c r="H40" s="608">
        <v>0</v>
      </c>
      <c r="I40" s="609"/>
      <c r="J40" s="606" t="s">
        <v>32</v>
      </c>
      <c r="K40" s="607"/>
      <c r="L40" s="37" t="s">
        <v>32</v>
      </c>
      <c r="M40" s="31"/>
      <c r="N40" s="8"/>
    </row>
    <row r="41" spans="1:17" s="38" customFormat="1" ht="18" customHeight="1" x14ac:dyDescent="0.2">
      <c r="A41" s="23"/>
      <c r="B41" s="1" t="s">
        <v>37</v>
      </c>
      <c r="M41" s="39"/>
      <c r="N41" s="39"/>
      <c r="Q41" s="40"/>
    </row>
    <row r="42" spans="1:17" ht="21" customHeight="1" x14ac:dyDescent="0.2">
      <c r="A42" s="41"/>
      <c r="B42" s="588" t="s">
        <v>38</v>
      </c>
      <c r="C42" s="589"/>
      <c r="D42" s="42"/>
      <c r="E42" s="43"/>
      <c r="F42" s="43"/>
      <c r="G42" s="43"/>
      <c r="H42" s="43"/>
      <c r="I42" s="43"/>
      <c r="J42" s="43"/>
      <c r="K42" s="44"/>
      <c r="L42" s="555" t="s">
        <v>39</v>
      </c>
      <c r="M42" s="592" t="s">
        <v>40</v>
      </c>
      <c r="N42" s="594" t="s">
        <v>41</v>
      </c>
    </row>
    <row r="43" spans="1:17" ht="21" customHeight="1" x14ac:dyDescent="0.2">
      <c r="A43" s="41"/>
      <c r="B43" s="590"/>
      <c r="C43" s="591"/>
      <c r="D43" s="596" t="s">
        <v>42</v>
      </c>
      <c r="E43" s="597"/>
      <c r="F43" s="596" t="s">
        <v>43</v>
      </c>
      <c r="G43" s="597"/>
      <c r="H43" s="596" t="s">
        <v>44</v>
      </c>
      <c r="I43" s="597"/>
      <c r="J43" s="596" t="s">
        <v>45</v>
      </c>
      <c r="K43" s="597"/>
      <c r="L43" s="557"/>
      <c r="M43" s="593"/>
      <c r="N43" s="595"/>
    </row>
    <row r="44" spans="1:17" ht="9" customHeight="1" x14ac:dyDescent="0.2">
      <c r="A44" s="41"/>
      <c r="B44" s="45"/>
      <c r="C44" s="578" t="s">
        <v>46</v>
      </c>
      <c r="D44" s="580"/>
      <c r="E44" s="581"/>
      <c r="F44" s="580"/>
      <c r="G44" s="581"/>
      <c r="H44" s="580"/>
      <c r="I44" s="581"/>
      <c r="J44" s="582"/>
      <c r="K44" s="583"/>
      <c r="L44" s="46">
        <f>SUM(D44,F44,H44)</f>
        <v>0</v>
      </c>
      <c r="M44" s="47"/>
      <c r="N44" s="48"/>
    </row>
    <row r="45" spans="1:17" ht="18.75" customHeight="1" x14ac:dyDescent="0.2">
      <c r="A45" s="41"/>
      <c r="B45" s="45"/>
      <c r="C45" s="579"/>
      <c r="D45" s="586">
        <v>0</v>
      </c>
      <c r="E45" s="587"/>
      <c r="F45" s="586">
        <v>0</v>
      </c>
      <c r="G45" s="587"/>
      <c r="H45" s="586">
        <v>0</v>
      </c>
      <c r="I45" s="587"/>
      <c r="J45" s="584"/>
      <c r="K45" s="585"/>
      <c r="L45" s="49">
        <f>SUM(D45:I45)</f>
        <v>0</v>
      </c>
      <c r="M45" s="50">
        <v>0</v>
      </c>
      <c r="N45" s="48">
        <f>SUM('別紙1 活動計画書'!I16,'別紙1 活動計画書'!I27,'加算措置（みどり加算以外）'!I37,'加算措置（みどり加算以外）'!I68,'加算措置（みどり加算以外）'!O101)+IF('別紙1 活動計画書'!V45="○",MIN('別紙1 活動計画書'!S47,'別紙1 活動計画書'!I44),'別紙1 活動計画書'!I44)+IFERROR(VLOOKUP("○",'加算措置（みどり加算以外）'!I78:P80,5,FALSE),0)+IF('加算措置（みどり加算以外）'!J74&gt;0,400000,0)+MAX('加算措置（みどり加算）'!S41:AE41)</f>
        <v>0</v>
      </c>
    </row>
    <row r="46" spans="1:17" ht="9" customHeight="1" x14ac:dyDescent="0.2">
      <c r="A46" s="41"/>
      <c r="B46" s="45"/>
      <c r="C46" s="572" t="s">
        <v>47</v>
      </c>
      <c r="D46" s="540"/>
      <c r="E46" s="575"/>
      <c r="F46" s="540"/>
      <c r="G46" s="575"/>
      <c r="H46" s="540"/>
      <c r="I46" s="575"/>
      <c r="J46" s="540"/>
      <c r="K46" s="575"/>
      <c r="L46" s="51">
        <f>SUM(D46:K46)</f>
        <v>0</v>
      </c>
      <c r="M46" s="51"/>
      <c r="N46" s="52"/>
    </row>
    <row r="47" spans="1:17" ht="18.75" customHeight="1" x14ac:dyDescent="0.2">
      <c r="A47" s="41"/>
      <c r="B47" s="45"/>
      <c r="C47" s="573"/>
      <c r="D47" s="576">
        <v>0</v>
      </c>
      <c r="E47" s="577"/>
      <c r="F47" s="576">
        <v>0</v>
      </c>
      <c r="G47" s="577"/>
      <c r="H47" s="576">
        <v>0</v>
      </c>
      <c r="I47" s="577"/>
      <c r="J47" s="576">
        <v>0</v>
      </c>
      <c r="K47" s="577"/>
      <c r="L47" s="562">
        <f>SUM(D47:J47)</f>
        <v>0</v>
      </c>
      <c r="M47" s="564">
        <v>0</v>
      </c>
      <c r="N47" s="566">
        <v>0</v>
      </c>
    </row>
    <row r="48" spans="1:17" ht="9" customHeight="1" x14ac:dyDescent="0.2">
      <c r="A48" s="41"/>
      <c r="B48" s="53"/>
      <c r="C48" s="573"/>
      <c r="D48" s="568" t="s">
        <v>48</v>
      </c>
      <c r="E48" s="54"/>
      <c r="F48" s="570" t="s">
        <v>48</v>
      </c>
      <c r="G48" s="54"/>
      <c r="H48" s="570" t="s">
        <v>48</v>
      </c>
      <c r="I48" s="54"/>
      <c r="J48" s="570" t="s">
        <v>48</v>
      </c>
      <c r="K48" s="54"/>
      <c r="L48" s="562"/>
      <c r="M48" s="564"/>
      <c r="N48" s="566"/>
    </row>
    <row r="49" spans="1:34" ht="22.5" customHeight="1" x14ac:dyDescent="0.2">
      <c r="A49" s="41"/>
      <c r="B49" s="55"/>
      <c r="C49" s="574"/>
      <c r="D49" s="569"/>
      <c r="E49" s="56"/>
      <c r="F49" s="571"/>
      <c r="G49" s="56"/>
      <c r="H49" s="571"/>
      <c r="I49" s="56"/>
      <c r="J49" s="571"/>
      <c r="K49" s="56"/>
      <c r="L49" s="563"/>
      <c r="M49" s="565"/>
      <c r="N49" s="567"/>
    </row>
    <row r="50" spans="1:34" ht="9" customHeight="1" x14ac:dyDescent="0.2">
      <c r="A50" s="41"/>
      <c r="B50" s="536" t="s">
        <v>49</v>
      </c>
      <c r="C50" s="538" t="s">
        <v>50</v>
      </c>
      <c r="D50" s="540">
        <v>0</v>
      </c>
      <c r="E50" s="541"/>
      <c r="F50" s="541"/>
      <c r="G50" s="541"/>
      <c r="H50" s="541"/>
      <c r="I50" s="541"/>
      <c r="J50" s="541"/>
      <c r="K50" s="541"/>
      <c r="L50" s="541"/>
      <c r="M50" s="542"/>
      <c r="N50" s="52"/>
    </row>
    <row r="51" spans="1:34" ht="18.75" customHeight="1" x14ac:dyDescent="0.2">
      <c r="A51" s="41"/>
      <c r="B51" s="537"/>
      <c r="C51" s="539"/>
      <c r="D51" s="543">
        <v>0</v>
      </c>
      <c r="E51" s="544"/>
      <c r="F51" s="544"/>
      <c r="G51" s="544"/>
      <c r="H51" s="544"/>
      <c r="I51" s="544"/>
      <c r="J51" s="544"/>
      <c r="K51" s="544"/>
      <c r="L51" s="544"/>
      <c r="M51" s="545"/>
      <c r="N51" s="57">
        <v>0</v>
      </c>
    </row>
    <row r="52" spans="1:34" ht="41.25" customHeight="1" x14ac:dyDescent="0.2">
      <c r="A52" s="41"/>
      <c r="B52" s="546" t="s">
        <v>51</v>
      </c>
      <c r="C52" s="546"/>
      <c r="D52" s="546"/>
      <c r="E52" s="546"/>
      <c r="F52" s="546"/>
      <c r="G52" s="546"/>
      <c r="H52" s="546"/>
      <c r="I52" s="546"/>
      <c r="J52" s="546"/>
      <c r="K52" s="546"/>
      <c r="L52" s="546"/>
      <c r="M52" s="546"/>
      <c r="N52" s="546"/>
      <c r="O52" s="58"/>
      <c r="P52" s="58"/>
      <c r="Q52" s="58"/>
      <c r="R52" s="58"/>
      <c r="S52" s="58"/>
      <c r="T52" s="58"/>
      <c r="U52" s="58"/>
      <c r="V52" s="58"/>
      <c r="W52" s="58"/>
      <c r="X52" s="58"/>
      <c r="Y52" s="58"/>
      <c r="Z52" s="58"/>
      <c r="AA52" s="58"/>
      <c r="AB52" s="58"/>
      <c r="AC52" s="58"/>
      <c r="AD52" s="58"/>
      <c r="AE52" s="58"/>
      <c r="AF52" s="58"/>
      <c r="AG52" s="58"/>
      <c r="AH52" s="58"/>
    </row>
    <row r="53" spans="1:34" s="2" customFormat="1" ht="15.75" customHeight="1" x14ac:dyDescent="0.2">
      <c r="A53" s="59"/>
      <c r="B53" s="547" t="s">
        <v>52</v>
      </c>
      <c r="C53" s="548"/>
      <c r="D53" s="548"/>
      <c r="E53" s="549"/>
      <c r="F53" s="553" t="s">
        <v>53</v>
      </c>
      <c r="G53" s="554"/>
      <c r="H53" s="554"/>
      <c r="I53" s="555"/>
      <c r="J53" s="553" t="s">
        <v>54</v>
      </c>
      <c r="K53" s="555"/>
      <c r="L53" s="558" t="s">
        <v>55</v>
      </c>
    </row>
    <row r="54" spans="1:34" s="2" customFormat="1" ht="21.75" customHeight="1" x14ac:dyDescent="0.2">
      <c r="A54" s="59"/>
      <c r="B54" s="550"/>
      <c r="C54" s="551"/>
      <c r="D54" s="551"/>
      <c r="E54" s="552"/>
      <c r="F54" s="60"/>
      <c r="G54" s="61"/>
      <c r="H54" s="560" t="s">
        <v>56</v>
      </c>
      <c r="I54" s="561"/>
      <c r="J54" s="556"/>
      <c r="K54" s="557"/>
      <c r="L54" s="559"/>
    </row>
    <row r="55" spans="1:34" s="2" customFormat="1" ht="9" customHeight="1" x14ac:dyDescent="0.2">
      <c r="A55" s="59"/>
      <c r="B55" s="550"/>
      <c r="C55" s="551"/>
      <c r="D55" s="551"/>
      <c r="E55" s="552"/>
      <c r="F55" s="533"/>
      <c r="G55" s="533"/>
      <c r="H55" s="534"/>
      <c r="I55" s="534"/>
      <c r="J55" s="533"/>
      <c r="K55" s="533"/>
      <c r="L55" s="62"/>
    </row>
    <row r="56" spans="1:34" s="2" customFormat="1" ht="22.5" customHeight="1" x14ac:dyDescent="0.2">
      <c r="A56" s="59"/>
      <c r="B56" s="550"/>
      <c r="C56" s="551"/>
      <c r="D56" s="551"/>
      <c r="E56" s="552"/>
      <c r="F56" s="535">
        <v>0</v>
      </c>
      <c r="G56" s="531"/>
      <c r="H56" s="532">
        <v>0</v>
      </c>
      <c r="I56" s="532"/>
      <c r="J56" s="531">
        <v>0</v>
      </c>
      <c r="K56" s="531"/>
      <c r="L56" s="63">
        <v>0</v>
      </c>
    </row>
    <row r="57" spans="1:34" s="2" customFormat="1" ht="9" customHeight="1" x14ac:dyDescent="0.2">
      <c r="A57" s="59"/>
      <c r="B57" s="64"/>
      <c r="C57" s="523" t="s">
        <v>57</v>
      </c>
      <c r="D57" s="524"/>
      <c r="E57" s="525"/>
      <c r="F57" s="529"/>
      <c r="G57" s="529"/>
      <c r="H57" s="530"/>
      <c r="I57" s="530"/>
      <c r="J57" s="529"/>
      <c r="K57" s="529"/>
      <c r="L57" s="65"/>
    </row>
    <row r="58" spans="1:34" s="2" customFormat="1" ht="22.5" customHeight="1" x14ac:dyDescent="0.2">
      <c r="A58" s="59"/>
      <c r="B58" s="66"/>
      <c r="C58" s="526"/>
      <c r="D58" s="527"/>
      <c r="E58" s="528"/>
      <c r="F58" s="531">
        <v>0</v>
      </c>
      <c r="G58" s="531"/>
      <c r="H58" s="532">
        <v>0</v>
      </c>
      <c r="I58" s="532"/>
      <c r="J58" s="531">
        <v>0</v>
      </c>
      <c r="K58" s="531"/>
      <c r="L58" s="63">
        <v>0</v>
      </c>
    </row>
    <row r="59" spans="1:34" s="2" customFormat="1" ht="18" customHeight="1" x14ac:dyDescent="0.2">
      <c r="A59" s="59"/>
      <c r="B59" s="516" t="s">
        <v>58</v>
      </c>
      <c r="C59" s="516"/>
      <c r="D59" s="516"/>
      <c r="E59" s="516"/>
      <c r="F59" s="516"/>
      <c r="G59" s="516"/>
      <c r="H59" s="516"/>
      <c r="I59" s="516"/>
      <c r="J59" s="516"/>
      <c r="K59" s="516"/>
      <c r="L59" s="516"/>
      <c r="M59" s="516"/>
      <c r="N59" s="516"/>
    </row>
    <row r="60" spans="1:34" ht="18" customHeight="1" x14ac:dyDescent="0.2">
      <c r="B60" s="38" t="s">
        <v>59</v>
      </c>
    </row>
    <row r="61" spans="1:34" s="69" customFormat="1" ht="18.75" customHeight="1" x14ac:dyDescent="0.2">
      <c r="A61" s="67"/>
      <c r="B61" s="68" t="s">
        <v>60</v>
      </c>
      <c r="E61" s="70"/>
    </row>
    <row r="62" spans="1:34" ht="18.75" customHeight="1" x14ac:dyDescent="0.2">
      <c r="B62" s="38" t="s">
        <v>61</v>
      </c>
    </row>
    <row r="63" spans="1:34" ht="26.25" customHeight="1" x14ac:dyDescent="0.2">
      <c r="A63" s="67"/>
      <c r="B63" s="517" t="s">
        <v>62</v>
      </c>
      <c r="C63" s="517"/>
      <c r="D63" s="517"/>
      <c r="E63" s="517"/>
      <c r="F63" s="517"/>
      <c r="G63" s="517"/>
      <c r="H63" s="517"/>
      <c r="I63" s="517"/>
      <c r="J63" s="517"/>
      <c r="K63" s="517"/>
      <c r="L63" s="517"/>
      <c r="M63" s="517"/>
      <c r="N63" s="517"/>
    </row>
    <row r="64" spans="1:34" ht="26.25" customHeight="1" x14ac:dyDescent="0.2">
      <c r="B64" s="38" t="s">
        <v>63</v>
      </c>
      <c r="D64" s="38"/>
      <c r="E64" s="38"/>
      <c r="F64" s="38"/>
      <c r="G64" s="71"/>
      <c r="H64" s="38"/>
      <c r="I64" s="38"/>
      <c r="J64" s="38"/>
      <c r="K64" s="38"/>
      <c r="L64" s="38"/>
    </row>
    <row r="65" spans="2:34" ht="30" customHeight="1" x14ac:dyDescent="0.2">
      <c r="B65" s="518" t="s">
        <v>64</v>
      </c>
      <c r="C65" s="518"/>
      <c r="D65" s="518"/>
      <c r="E65" s="518"/>
      <c r="F65" s="71"/>
      <c r="H65" s="71"/>
    </row>
    <row r="66" spans="2:34" ht="7.5" customHeight="1" x14ac:dyDescent="0.2">
      <c r="B66" s="519">
        <f>L44+L46-D66</f>
        <v>0</v>
      </c>
      <c r="C66" s="520"/>
      <c r="D66" s="520"/>
      <c r="E66" s="521"/>
      <c r="F66" s="72"/>
      <c r="G66" s="72"/>
      <c r="H66" s="72"/>
    </row>
    <row r="67" spans="2:34" ht="18" customHeight="1" x14ac:dyDescent="0.2">
      <c r="B67" s="522">
        <v>0</v>
      </c>
      <c r="C67" s="522"/>
      <c r="D67" s="522"/>
      <c r="E67" s="522"/>
      <c r="F67" s="73"/>
      <c r="G67" s="73"/>
      <c r="H67" s="73"/>
      <c r="I67" s="25"/>
      <c r="J67" s="25"/>
      <c r="K67" s="25"/>
      <c r="L67" s="25"/>
      <c r="M67" s="25"/>
      <c r="N67" s="25"/>
      <c r="O67" s="25"/>
      <c r="P67" s="25"/>
      <c r="Q67" s="25"/>
      <c r="R67" s="25"/>
      <c r="S67" s="25"/>
      <c r="T67" s="25"/>
      <c r="U67" s="25"/>
      <c r="V67" s="25"/>
    </row>
    <row r="68" spans="2:34" ht="43.35" customHeight="1" x14ac:dyDescent="0.2">
      <c r="B68" s="515" t="s">
        <v>65</v>
      </c>
      <c r="C68" s="515"/>
      <c r="D68" s="515"/>
      <c r="E68" s="515"/>
      <c r="F68" s="515"/>
      <c r="G68" s="515"/>
      <c r="H68" s="515"/>
      <c r="I68" s="515"/>
      <c r="J68" s="515"/>
      <c r="K68" s="515"/>
      <c r="L68" s="515"/>
      <c r="M68" s="515"/>
      <c r="N68" s="515"/>
      <c r="O68" s="25"/>
      <c r="P68" s="25"/>
      <c r="Q68" s="25"/>
      <c r="R68" s="25"/>
      <c r="S68" s="25"/>
      <c r="T68" s="25"/>
      <c r="U68" s="25"/>
      <c r="V68" s="25"/>
      <c r="W68" s="25"/>
      <c r="X68" s="25"/>
      <c r="Y68" s="25"/>
      <c r="Z68" s="25"/>
      <c r="AA68" s="25"/>
      <c r="AB68" s="25"/>
      <c r="AC68" s="25"/>
      <c r="AD68" s="25"/>
      <c r="AE68" s="25"/>
      <c r="AF68" s="25"/>
      <c r="AG68" s="25"/>
      <c r="AH68" s="25"/>
    </row>
    <row r="69" spans="2:34" ht="15" customHeight="1" x14ac:dyDescent="0.15">
      <c r="B69" s="74" t="s">
        <v>20</v>
      </c>
      <c r="C69" s="18"/>
      <c r="D69" s="18"/>
      <c r="E69" s="18"/>
      <c r="F69" s="18"/>
      <c r="G69" s="18"/>
      <c r="H69" s="18"/>
      <c r="I69" s="18"/>
      <c r="J69" s="18"/>
      <c r="K69" s="18"/>
      <c r="L69" s="18"/>
      <c r="M69" s="18"/>
      <c r="N69" s="18"/>
    </row>
    <row r="70" spans="2:34" ht="24.75" customHeight="1" x14ac:dyDescent="0.2">
      <c r="B70" s="515" t="s">
        <v>66</v>
      </c>
      <c r="C70" s="515"/>
      <c r="D70" s="515"/>
      <c r="E70" s="515"/>
      <c r="F70" s="515"/>
      <c r="G70" s="515"/>
      <c r="H70" s="515"/>
      <c r="I70" s="515"/>
      <c r="J70" s="515"/>
      <c r="K70" s="515"/>
      <c r="L70" s="515"/>
      <c r="M70" s="515"/>
      <c r="N70" s="515"/>
      <c r="O70" s="25"/>
      <c r="P70" s="25"/>
      <c r="Q70" s="25"/>
      <c r="R70" s="25"/>
      <c r="S70" s="25"/>
      <c r="T70" s="25"/>
      <c r="U70" s="25"/>
      <c r="V70" s="25"/>
      <c r="W70" s="25"/>
      <c r="X70" s="25"/>
      <c r="Y70" s="25"/>
      <c r="Z70" s="25"/>
      <c r="AA70" s="25"/>
      <c r="AB70" s="25"/>
      <c r="AC70" s="25"/>
      <c r="AD70" s="25"/>
      <c r="AE70" s="25"/>
      <c r="AF70" s="25"/>
      <c r="AG70" s="25"/>
      <c r="AH70" s="25"/>
    </row>
    <row r="107" spans="2:16" ht="22.5" customHeight="1" x14ac:dyDescent="0.2">
      <c r="B107" s="75"/>
      <c r="D107" s="38"/>
      <c r="E107" s="38"/>
      <c r="F107" s="38"/>
      <c r="G107" s="38"/>
      <c r="H107" s="38"/>
      <c r="I107" s="38"/>
      <c r="J107" s="38"/>
      <c r="K107" s="38"/>
      <c r="L107" s="38"/>
      <c r="M107" s="38"/>
      <c r="N107" s="38"/>
      <c r="O107" s="38"/>
      <c r="P107" s="38"/>
    </row>
    <row r="110" spans="2:16" ht="30" customHeight="1" x14ac:dyDescent="0.2"/>
    <row r="322" ht="65.25" customHeight="1" x14ac:dyDescent="0.2"/>
  </sheetData>
  <sheetProtection sheet="1" selectLockedCells="1"/>
  <mergeCells count="133">
    <mergeCell ref="D9:E9"/>
    <mergeCell ref="F9:L9"/>
    <mergeCell ref="D10:E10"/>
    <mergeCell ref="F10:L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s>
  <phoneticPr fontId="4"/>
  <dataValidations count="2">
    <dataValidation imeMode="off" allowBlank="1" showInputMessage="1" showErrorMessage="1" sqref="F67:H67 D44:I45 F55:K58 M44:N45 L57 L55" xr:uid="{59483B06-3C44-4B7F-8A54-05A350E1302F}"/>
    <dataValidation imeMode="hiragana" allowBlank="1" showInputMessage="1" showErrorMessage="1" sqref="F6:L6 F9:L9 F12:L12" xr:uid="{793AC6D6-DA86-4916-BC42-0E73E0132913}"/>
  </dataValidations>
  <printOptions horizontalCentered="1"/>
  <pageMargins left="0.59055118110236227" right="0.31496062992125984" top="0.74803149606299213" bottom="0.74803149606299213" header="0.31496062992125984" footer="0.31496062992125984"/>
  <pageSetup paperSize="9" scale="98" fitToHeight="0" orientation="portrait" r:id="rId1"/>
  <rowBreaks count="2" manualBreakCount="2">
    <brk id="26" max="14" man="1"/>
    <brk id="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6E63-A6F3-4ECA-AF7C-3DFD3663B04D}">
  <sheetPr>
    <tabColor theme="8"/>
    <pageSetUpPr fitToPage="1"/>
  </sheetPr>
  <dimension ref="A1:AR190"/>
  <sheetViews>
    <sheetView showGridLines="0" view="pageBreakPreview" topLeftCell="A191" zoomScale="86" zoomScaleNormal="48" zoomScaleSheetLayoutView="48" workbookViewId="0">
      <selection activeCell="F98" sqref="F98"/>
    </sheetView>
  </sheetViews>
  <sheetFormatPr defaultColWidth="8.6640625" defaultRowHeight="18" customHeight="1" x14ac:dyDescent="0.2"/>
  <cols>
    <col min="1" max="1" width="3.109375" style="9" customWidth="1"/>
    <col min="2" max="2" width="4.6640625" style="9" customWidth="1"/>
    <col min="3" max="3" width="3.33203125" style="9" customWidth="1"/>
    <col min="4" max="4" width="4.109375" style="9" customWidth="1"/>
    <col min="5" max="5" width="5.88671875" style="9" customWidth="1"/>
    <col min="6" max="6" width="4.44140625" style="9" customWidth="1"/>
    <col min="7" max="7" width="5.44140625" style="9" customWidth="1"/>
    <col min="8" max="8" width="6.109375" style="9" customWidth="1"/>
    <col min="9" max="10" width="4.109375" style="9" customWidth="1"/>
    <col min="11" max="11" width="3.88671875" style="9" customWidth="1"/>
    <col min="12" max="12" width="5.44140625" style="9" customWidth="1"/>
    <col min="13" max="13" width="5.6640625" style="9" customWidth="1"/>
    <col min="14" max="14" width="1.44140625" style="9" customWidth="1"/>
    <col min="15" max="15" width="6.6640625" style="9" customWidth="1"/>
    <col min="16" max="19" width="3.88671875" style="9" customWidth="1"/>
    <col min="20" max="21" width="4.44140625" style="9" customWidth="1"/>
    <col min="22" max="24" width="4" style="9" customWidth="1"/>
    <col min="25" max="25" width="10.21875" style="9" customWidth="1"/>
    <col min="26" max="31" width="18" style="9" customWidth="1"/>
    <col min="32" max="86" width="4.6640625" style="9" customWidth="1"/>
    <col min="87" max="16384" width="8.6640625" style="9"/>
  </cols>
  <sheetData>
    <row r="1" spans="1:31" s="78" customFormat="1" ht="18" customHeight="1" x14ac:dyDescent="0.2">
      <c r="A1" s="76"/>
      <c r="B1" s="76"/>
      <c r="C1" s="77"/>
      <c r="V1" s="4" t="s">
        <v>67</v>
      </c>
    </row>
    <row r="2" spans="1:31" s="80" customFormat="1" ht="23.25" customHeight="1" x14ac:dyDescent="0.2">
      <c r="A2" s="79"/>
      <c r="B2" s="916" t="s">
        <v>68</v>
      </c>
      <c r="C2" s="916"/>
      <c r="D2" s="916"/>
      <c r="E2" s="916"/>
      <c r="F2" s="916"/>
      <c r="G2" s="916"/>
      <c r="H2" s="916"/>
      <c r="I2" s="916"/>
      <c r="J2" s="916"/>
      <c r="K2" s="916"/>
      <c r="L2" s="916"/>
      <c r="M2" s="916"/>
      <c r="N2" s="916"/>
      <c r="O2" s="916"/>
      <c r="P2" s="916"/>
      <c r="Q2" s="916"/>
      <c r="R2" s="916"/>
      <c r="S2" s="916"/>
      <c r="T2" s="916"/>
      <c r="U2" s="916"/>
      <c r="V2" s="916"/>
    </row>
    <row r="3" spans="1:31" s="38" customFormat="1" ht="23.25" customHeight="1" x14ac:dyDescent="0.2">
      <c r="A3" s="1" t="s">
        <v>12</v>
      </c>
      <c r="B3" s="81"/>
      <c r="C3" s="1"/>
      <c r="D3" s="1"/>
      <c r="E3" s="1"/>
      <c r="F3" s="1"/>
      <c r="H3" s="81"/>
      <c r="W3" s="1"/>
      <c r="X3" s="1"/>
    </row>
    <row r="4" spans="1:31" s="38" customFormat="1" ht="19.5" customHeight="1" x14ac:dyDescent="0.2">
      <c r="B4" s="917" t="s">
        <v>69</v>
      </c>
      <c r="C4" s="917"/>
      <c r="D4" s="917"/>
      <c r="E4" s="917"/>
      <c r="F4" s="917"/>
      <c r="G4" s="917"/>
      <c r="H4" s="917"/>
      <c r="I4" s="5"/>
      <c r="J4" s="5" t="s">
        <v>70</v>
      </c>
      <c r="K4" s="82"/>
      <c r="L4" s="5"/>
      <c r="M4" s="5"/>
      <c r="N4" s="5"/>
      <c r="O4" s="5"/>
      <c r="P4" s="5"/>
      <c r="Q4" s="5"/>
      <c r="R4" s="5"/>
    </row>
    <row r="5" spans="1:31" s="5" customFormat="1" ht="27" customHeight="1" x14ac:dyDescent="0.2">
      <c r="A5" s="1" t="s">
        <v>71</v>
      </c>
      <c r="F5" s="879" t="s">
        <v>72</v>
      </c>
      <c r="G5" s="879"/>
      <c r="H5" s="879"/>
      <c r="I5" s="879"/>
      <c r="J5" s="879"/>
      <c r="K5" s="879"/>
      <c r="L5" s="879"/>
      <c r="M5" s="879"/>
      <c r="N5" s="879"/>
      <c r="O5" s="879"/>
      <c r="P5" s="879"/>
      <c r="Q5" s="879"/>
      <c r="R5" s="879"/>
      <c r="S5" s="879"/>
      <c r="T5" s="879"/>
      <c r="U5" s="879"/>
      <c r="V5" s="879"/>
      <c r="W5" s="879"/>
      <c r="Z5" s="892"/>
      <c r="AA5" s="892"/>
      <c r="AB5" s="892"/>
      <c r="AC5" s="892"/>
      <c r="AD5" s="892"/>
      <c r="AE5" s="892"/>
    </row>
    <row r="6" spans="1:31" ht="24.75" customHeight="1" x14ac:dyDescent="0.2">
      <c r="A6" s="9" t="s">
        <v>73</v>
      </c>
      <c r="C6" s="83"/>
      <c r="D6" s="83"/>
      <c r="E6" s="83"/>
      <c r="F6" s="18"/>
      <c r="G6" s="83"/>
      <c r="H6" s="83"/>
      <c r="I6" s="83"/>
      <c r="J6" s="83"/>
      <c r="K6" s="83"/>
      <c r="Y6" s="719"/>
      <c r="Z6" s="892"/>
      <c r="AA6" s="918"/>
      <c r="AB6" s="918"/>
      <c r="AC6" s="892"/>
      <c r="AD6" s="918"/>
      <c r="AE6" s="918"/>
    </row>
    <row r="7" spans="1:31" s="2" customFormat="1" ht="25.5" customHeight="1" x14ac:dyDescent="0.2">
      <c r="B7" s="84" t="s">
        <v>74</v>
      </c>
      <c r="C7" s="858" t="s">
        <v>75</v>
      </c>
      <c r="D7" s="858"/>
      <c r="E7" s="858"/>
      <c r="F7" s="518" t="s">
        <v>76</v>
      </c>
      <c r="G7" s="518"/>
      <c r="H7" s="518"/>
      <c r="I7" s="858" t="s">
        <v>77</v>
      </c>
      <c r="J7" s="858"/>
      <c r="K7" s="858"/>
      <c r="L7" s="858"/>
      <c r="N7" s="919" t="s">
        <v>78</v>
      </c>
      <c r="O7" s="919"/>
      <c r="P7" s="919"/>
      <c r="Q7" s="919"/>
      <c r="R7" s="919"/>
      <c r="S7" s="919"/>
      <c r="T7" s="919"/>
      <c r="U7" s="919"/>
      <c r="V7" s="919"/>
      <c r="W7" s="919"/>
      <c r="Y7" s="719"/>
      <c r="Z7" s="892"/>
      <c r="AA7" s="918"/>
      <c r="AB7" s="918"/>
      <c r="AC7" s="892"/>
      <c r="AD7" s="918"/>
      <c r="AE7" s="918"/>
    </row>
    <row r="8" spans="1:31" s="2" customFormat="1" ht="6" customHeight="1" x14ac:dyDescent="0.2">
      <c r="A8" s="85"/>
      <c r="B8" s="835" t="s">
        <v>42</v>
      </c>
      <c r="C8" s="915"/>
      <c r="D8" s="915"/>
      <c r="E8" s="915"/>
      <c r="F8" s="881"/>
      <c r="G8" s="882"/>
      <c r="H8" s="86"/>
      <c r="I8" s="898">
        <f>ROUNDDOWN((INT(C8)*F9/10),0)</f>
        <v>0</v>
      </c>
      <c r="J8" s="898"/>
      <c r="K8" s="898"/>
      <c r="L8" s="898"/>
      <c r="N8" s="919"/>
      <c r="O8" s="919"/>
      <c r="P8" s="919"/>
      <c r="Q8" s="919"/>
      <c r="R8" s="919"/>
      <c r="S8" s="919"/>
      <c r="T8" s="919"/>
      <c r="U8" s="919"/>
      <c r="V8" s="919"/>
      <c r="W8" s="919"/>
      <c r="Y8" s="892"/>
      <c r="Z8" s="892"/>
      <c r="AA8" s="892"/>
      <c r="AB8" s="892"/>
      <c r="AC8" s="892"/>
      <c r="AD8" s="892"/>
      <c r="AE8" s="892"/>
    </row>
    <row r="9" spans="1:31" s="2" customFormat="1" ht="21.75" customHeight="1" x14ac:dyDescent="0.2">
      <c r="A9" s="85"/>
      <c r="B9" s="819"/>
      <c r="C9" s="893"/>
      <c r="D9" s="893"/>
      <c r="E9" s="893"/>
      <c r="F9" s="876">
        <f>IF('[2]はじめに（PC）'!$D$2="北海道",'[2]【参考】交付単価（PC）'!U9,'[2]【参考】交付単価（PC）'!O9)</f>
        <v>3000</v>
      </c>
      <c r="G9" s="877"/>
      <c r="H9" s="87" t="s">
        <v>79</v>
      </c>
      <c r="I9" s="802">
        <f>ROUNDDOWN((INT(C9)*F9/10),0)</f>
        <v>0</v>
      </c>
      <c r="J9" s="802"/>
      <c r="K9" s="802"/>
      <c r="L9" s="802"/>
      <c r="N9" s="919"/>
      <c r="O9" s="919"/>
      <c r="P9" s="919"/>
      <c r="Q9" s="919"/>
      <c r="R9" s="919"/>
      <c r="S9" s="919"/>
      <c r="T9" s="919"/>
      <c r="U9" s="919"/>
      <c r="V9" s="919"/>
      <c r="W9" s="919"/>
      <c r="Y9" s="892"/>
      <c r="Z9" s="892"/>
      <c r="AA9" s="892"/>
      <c r="AB9" s="892"/>
      <c r="AC9" s="892"/>
      <c r="AD9" s="892"/>
      <c r="AE9" s="892"/>
    </row>
    <row r="10" spans="1:31" s="2" customFormat="1" ht="6" customHeight="1" x14ac:dyDescent="0.2">
      <c r="A10" s="85"/>
      <c r="B10" s="835" t="s">
        <v>80</v>
      </c>
      <c r="C10" s="897"/>
      <c r="D10" s="897"/>
      <c r="E10" s="897"/>
      <c r="F10" s="881"/>
      <c r="G10" s="882"/>
      <c r="H10" s="86"/>
      <c r="I10" s="898">
        <f>ROUNDDOWN((INT(C10)*F11/10),0)</f>
        <v>0</v>
      </c>
      <c r="J10" s="898"/>
      <c r="K10" s="898"/>
      <c r="L10" s="898"/>
      <c r="N10" s="910" t="s">
        <v>81</v>
      </c>
      <c r="O10" s="911"/>
      <c r="P10" s="911"/>
      <c r="Q10" s="911"/>
      <c r="R10" s="911"/>
      <c r="S10" s="911"/>
      <c r="T10" s="911"/>
      <c r="U10" s="911"/>
      <c r="V10" s="911"/>
      <c r="W10" s="912"/>
      <c r="Y10" s="892"/>
      <c r="Z10" s="892"/>
      <c r="AA10" s="892"/>
      <c r="AB10" s="892"/>
      <c r="AC10" s="892"/>
      <c r="AD10" s="892"/>
      <c r="AE10" s="892"/>
    </row>
    <row r="11" spans="1:31" s="2" customFormat="1" ht="21.75" customHeight="1" x14ac:dyDescent="0.2">
      <c r="B11" s="819"/>
      <c r="C11" s="893"/>
      <c r="D11" s="893"/>
      <c r="E11" s="893"/>
      <c r="F11" s="876">
        <f>IF('[2]はじめに（PC）'!$D$2="北海道",'[2]【参考】交付単価（PC）'!U10,'[2]【参考】交付単価（PC）'!O10)</f>
        <v>2000</v>
      </c>
      <c r="G11" s="877"/>
      <c r="H11" s="87" t="s">
        <v>79</v>
      </c>
      <c r="I11" s="802">
        <f t="shared" ref="I11:I13" si="0">ROUNDDOWN((INT(C11)*F11/10),0)</f>
        <v>0</v>
      </c>
      <c r="J11" s="802"/>
      <c r="K11" s="802"/>
      <c r="L11" s="802"/>
      <c r="N11" s="913"/>
      <c r="O11" s="762"/>
      <c r="P11" s="762"/>
      <c r="Q11" s="762"/>
      <c r="R11" s="762"/>
      <c r="S11" s="762"/>
      <c r="T11" s="762"/>
      <c r="U11" s="762"/>
      <c r="V11" s="762"/>
      <c r="W11" s="914"/>
      <c r="Y11" s="892"/>
      <c r="Z11" s="892"/>
      <c r="AA11" s="892"/>
      <c r="AB11" s="892"/>
      <c r="AC11" s="892"/>
      <c r="AD11" s="892"/>
      <c r="AE11" s="892"/>
    </row>
    <row r="12" spans="1:31" s="2" customFormat="1" ht="6" customHeight="1" x14ac:dyDescent="0.2">
      <c r="B12" s="835" t="s">
        <v>82</v>
      </c>
      <c r="C12" s="897"/>
      <c r="D12" s="897"/>
      <c r="E12" s="897"/>
      <c r="F12" s="881"/>
      <c r="G12" s="882"/>
      <c r="H12" s="86"/>
      <c r="I12" s="898">
        <f>ROUNDDOWN((INT(C12)*F13/10),0)</f>
        <v>0</v>
      </c>
      <c r="J12" s="898"/>
      <c r="K12" s="898"/>
      <c r="L12" s="898"/>
      <c r="N12" s="913"/>
      <c r="O12" s="762"/>
      <c r="P12" s="762"/>
      <c r="Q12" s="762"/>
      <c r="R12" s="762"/>
      <c r="S12" s="762"/>
      <c r="T12" s="762"/>
      <c r="U12" s="762"/>
      <c r="V12" s="762"/>
      <c r="W12" s="914"/>
      <c r="Y12" s="892"/>
      <c r="Z12" s="892"/>
      <c r="AA12" s="892"/>
      <c r="AB12" s="892"/>
      <c r="AC12" s="892"/>
      <c r="AD12" s="892"/>
      <c r="AE12" s="892"/>
    </row>
    <row r="13" spans="1:31" s="2" customFormat="1" ht="21.75" customHeight="1" x14ac:dyDescent="0.2">
      <c r="B13" s="818"/>
      <c r="C13" s="893"/>
      <c r="D13" s="893"/>
      <c r="E13" s="893"/>
      <c r="F13" s="876">
        <f>IF('[2]はじめに（PC）'!$D$2="北海道",'[2]【参考】交付単価（PC）'!U11,'[2]【参考】交付単価（PC）'!O11)</f>
        <v>250</v>
      </c>
      <c r="G13" s="877"/>
      <c r="H13" s="88" t="s">
        <v>79</v>
      </c>
      <c r="I13" s="894">
        <f t="shared" si="0"/>
        <v>0</v>
      </c>
      <c r="J13" s="894"/>
      <c r="K13" s="894"/>
      <c r="L13" s="894"/>
      <c r="N13" s="913"/>
      <c r="O13" s="762"/>
      <c r="P13" s="762"/>
      <c r="Q13" s="762"/>
      <c r="R13" s="762"/>
      <c r="S13" s="762"/>
      <c r="T13" s="762"/>
      <c r="U13" s="762"/>
      <c r="V13" s="762"/>
      <c r="W13" s="914"/>
      <c r="Y13" s="892"/>
      <c r="Z13" s="892"/>
      <c r="AA13" s="892"/>
      <c r="AB13" s="892"/>
      <c r="AC13" s="892"/>
      <c r="AD13" s="892"/>
      <c r="AE13" s="892"/>
    </row>
    <row r="14" spans="1:31" s="2" customFormat="1" ht="20.100000000000001" customHeight="1" x14ac:dyDescent="0.2">
      <c r="B14" s="811" t="s">
        <v>83</v>
      </c>
      <c r="C14" s="812"/>
      <c r="D14" s="812"/>
      <c r="E14" s="812"/>
      <c r="F14" s="812"/>
      <c r="G14" s="812"/>
      <c r="H14" s="812"/>
      <c r="I14" s="812"/>
      <c r="J14" s="812"/>
      <c r="K14" s="812"/>
      <c r="L14" s="813"/>
      <c r="N14" s="89"/>
      <c r="O14" s="756" t="s">
        <v>84</v>
      </c>
      <c r="P14" s="756"/>
      <c r="Q14" s="756"/>
      <c r="R14" s="756"/>
      <c r="S14" s="756"/>
      <c r="T14" s="757"/>
      <c r="U14" s="895">
        <v>0</v>
      </c>
      <c r="V14" s="896"/>
      <c r="W14" s="90"/>
    </row>
    <row r="15" spans="1:31" s="2" customFormat="1" ht="6" customHeight="1" x14ac:dyDescent="0.2">
      <c r="B15" s="818" t="s">
        <v>85</v>
      </c>
      <c r="C15" s="899">
        <f>INT(SUM(C8,C10,C12))</f>
        <v>0</v>
      </c>
      <c r="D15" s="900"/>
      <c r="E15" s="900"/>
      <c r="F15" s="901"/>
      <c r="G15" s="902"/>
      <c r="H15" s="903"/>
      <c r="I15" s="907">
        <f>SUM(I8,I10,I12)</f>
        <v>0</v>
      </c>
      <c r="J15" s="907"/>
      <c r="K15" s="907"/>
      <c r="L15" s="908"/>
      <c r="N15" s="91"/>
      <c r="O15" s="92"/>
      <c r="P15" s="92"/>
      <c r="Q15" s="92"/>
      <c r="R15" s="92"/>
      <c r="S15" s="92"/>
      <c r="T15" s="92"/>
      <c r="U15" s="92"/>
      <c r="V15" s="92"/>
      <c r="W15" s="93"/>
    </row>
    <row r="16" spans="1:31" s="2" customFormat="1" ht="22.5" customHeight="1" x14ac:dyDescent="0.2">
      <c r="B16" s="819"/>
      <c r="C16" s="909">
        <f>INT(SUM(C9,C11,C13))</f>
        <v>0</v>
      </c>
      <c r="D16" s="909"/>
      <c r="E16" s="831"/>
      <c r="F16" s="904"/>
      <c r="G16" s="905"/>
      <c r="H16" s="906"/>
      <c r="I16" s="801">
        <f>SUM(I9,I11,I13)</f>
        <v>0</v>
      </c>
      <c r="J16" s="802"/>
      <c r="K16" s="802"/>
      <c r="L16" s="802"/>
    </row>
    <row r="17" spans="1:44" s="2" customFormat="1" ht="6.75" customHeight="1" x14ac:dyDescent="0.2">
      <c r="B17" s="13"/>
      <c r="C17" s="94"/>
      <c r="D17" s="94"/>
      <c r="E17" s="94"/>
      <c r="F17" s="22"/>
      <c r="G17" s="22"/>
      <c r="H17" s="22"/>
      <c r="I17" s="22"/>
      <c r="J17" s="22"/>
      <c r="K17" s="95"/>
      <c r="L17" s="95"/>
      <c r="M17" s="95"/>
      <c r="N17" s="94"/>
      <c r="W17" s="13"/>
      <c r="X17" s="13"/>
      <c r="Y17" s="96"/>
      <c r="AI17" s="95"/>
    </row>
    <row r="18" spans="1:44" ht="23.25" customHeight="1" x14ac:dyDescent="0.2">
      <c r="A18" s="9" t="s">
        <v>86</v>
      </c>
      <c r="C18" s="83"/>
      <c r="D18" s="83"/>
      <c r="E18" s="83"/>
      <c r="F18" s="83"/>
      <c r="G18" s="83"/>
      <c r="H18" s="83"/>
      <c r="I18" s="83"/>
      <c r="J18" s="83"/>
      <c r="K18" s="83"/>
      <c r="N18" s="97"/>
      <c r="O18" s="97"/>
      <c r="P18" s="97"/>
      <c r="Q18" s="97"/>
      <c r="R18" s="97"/>
      <c r="S18" s="97"/>
      <c r="T18" s="97"/>
      <c r="U18" s="97"/>
      <c r="V18" s="97"/>
      <c r="W18" s="97"/>
      <c r="X18" s="97"/>
      <c r="AI18" s="98"/>
      <c r="AJ18" s="98"/>
    </row>
    <row r="19" spans="1:44" s="2" customFormat="1" ht="25.5" customHeight="1" x14ac:dyDescent="0.2">
      <c r="B19" s="84" t="s">
        <v>74</v>
      </c>
      <c r="C19" s="858" t="s">
        <v>75</v>
      </c>
      <c r="D19" s="858"/>
      <c r="E19" s="858"/>
      <c r="F19" s="518" t="s">
        <v>76</v>
      </c>
      <c r="G19" s="518"/>
      <c r="H19" s="518"/>
      <c r="I19" s="858" t="s">
        <v>77</v>
      </c>
      <c r="J19" s="858"/>
      <c r="K19" s="858"/>
      <c r="L19" s="858"/>
      <c r="N19" s="853" t="s">
        <v>87</v>
      </c>
      <c r="O19" s="854"/>
      <c r="P19" s="854"/>
      <c r="Q19" s="854"/>
      <c r="R19" s="854"/>
      <c r="S19" s="854"/>
      <c r="T19" s="854"/>
      <c r="U19" s="854"/>
      <c r="V19" s="854"/>
      <c r="W19" s="855"/>
      <c r="X19" s="97"/>
      <c r="Y19" s="98"/>
      <c r="Z19" s="98"/>
      <c r="AA19" s="834"/>
      <c r="AB19" s="834"/>
      <c r="AC19" s="834"/>
      <c r="AD19" s="98"/>
      <c r="AE19" s="98"/>
      <c r="AF19" s="98"/>
      <c r="AG19" s="98"/>
      <c r="AH19" s="98"/>
      <c r="AI19" s="98"/>
      <c r="AJ19" s="98"/>
      <c r="AK19" s="98"/>
      <c r="AL19" s="98"/>
      <c r="AM19" s="98"/>
      <c r="AN19" s="98"/>
      <c r="AO19" s="98"/>
      <c r="AP19" s="98"/>
      <c r="AQ19" s="98"/>
      <c r="AR19" s="98"/>
    </row>
    <row r="20" spans="1:44" s="2" customFormat="1" ht="6" customHeight="1" x14ac:dyDescent="0.2">
      <c r="A20" s="85"/>
      <c r="B20" s="835" t="s">
        <v>42</v>
      </c>
      <c r="C20" s="880"/>
      <c r="D20" s="880"/>
      <c r="E20" s="880"/>
      <c r="F20" s="881"/>
      <c r="G20" s="882"/>
      <c r="H20" s="99"/>
      <c r="I20" s="839">
        <f>ROUNDDOWN((INT(C20)*F21/10),0)</f>
        <v>0</v>
      </c>
      <c r="J20" s="839"/>
      <c r="K20" s="839"/>
      <c r="L20" s="839"/>
      <c r="N20" s="890"/>
      <c r="O20" s="862"/>
      <c r="P20" s="862"/>
      <c r="Q20" s="862"/>
      <c r="R20" s="862"/>
      <c r="S20" s="862"/>
      <c r="T20" s="862"/>
      <c r="U20" s="862"/>
      <c r="V20" s="862"/>
      <c r="W20" s="891"/>
      <c r="Y20" s="98"/>
      <c r="Z20" s="98"/>
      <c r="AA20" s="884"/>
      <c r="AB20" s="884"/>
      <c r="AC20" s="100"/>
      <c r="AD20" s="98"/>
      <c r="AE20" s="98"/>
      <c r="AF20" s="98"/>
      <c r="AG20" s="98"/>
      <c r="AH20" s="98"/>
      <c r="AI20" s="98"/>
      <c r="AJ20" s="98"/>
      <c r="AK20" s="98"/>
      <c r="AL20" s="98"/>
      <c r="AM20" s="98"/>
      <c r="AN20" s="98"/>
      <c r="AO20" s="98"/>
      <c r="AP20" s="98"/>
      <c r="AQ20" s="98"/>
      <c r="AR20" s="98"/>
    </row>
    <row r="21" spans="1:44" s="2" customFormat="1" ht="22.5" customHeight="1" x14ac:dyDescent="0.5">
      <c r="A21" s="85"/>
      <c r="B21" s="819"/>
      <c r="C21" s="887"/>
      <c r="D21" s="888"/>
      <c r="E21" s="889"/>
      <c r="F21" s="876">
        <f>IF('[2]はじめに（PC）'!$D$2="北海道",'[2]【参考】交付単価（PC）'!W9,'[2]【参考】交付単価（PC）'!Q9)</f>
        <v>1800</v>
      </c>
      <c r="G21" s="877"/>
      <c r="H21" s="101" t="s">
        <v>79</v>
      </c>
      <c r="I21" s="851">
        <f t="shared" ref="I21:I25" si="1">ROUNDDOWN((INT(C21)*F21/10),0)</f>
        <v>0</v>
      </c>
      <c r="J21" s="851"/>
      <c r="K21" s="851"/>
      <c r="L21" s="851"/>
      <c r="N21" s="890"/>
      <c r="O21" s="862"/>
      <c r="P21" s="862"/>
      <c r="Q21" s="862"/>
      <c r="R21" s="862"/>
      <c r="S21" s="862"/>
      <c r="T21" s="862"/>
      <c r="U21" s="862"/>
      <c r="V21" s="862"/>
      <c r="W21" s="891"/>
      <c r="Y21" s="98"/>
      <c r="Z21" s="98"/>
      <c r="AA21" s="804"/>
      <c r="AB21" s="804"/>
      <c r="AC21" s="100"/>
      <c r="AD21" s="98"/>
      <c r="AE21" s="98"/>
      <c r="AF21" s="98"/>
      <c r="AG21" s="98"/>
      <c r="AH21" s="98"/>
      <c r="AI21" s="98"/>
      <c r="AJ21" s="98"/>
      <c r="AK21" s="98"/>
      <c r="AL21" s="98"/>
      <c r="AM21" s="98"/>
      <c r="AN21" s="98"/>
      <c r="AO21" s="98"/>
      <c r="AP21" s="98"/>
      <c r="AQ21" s="98"/>
      <c r="AR21" s="98"/>
    </row>
    <row r="22" spans="1:44" s="2" customFormat="1" ht="12.6" customHeight="1" x14ac:dyDescent="0.2">
      <c r="A22" s="85"/>
      <c r="B22" s="835" t="s">
        <v>80</v>
      </c>
      <c r="C22" s="880"/>
      <c r="D22" s="880"/>
      <c r="E22" s="880"/>
      <c r="F22" s="881"/>
      <c r="G22" s="882"/>
      <c r="H22" s="99"/>
      <c r="I22" s="839">
        <f>ROUNDDOWN((INT(C22)*F23/10),0)</f>
        <v>0</v>
      </c>
      <c r="J22" s="839"/>
      <c r="K22" s="839"/>
      <c r="L22" s="839"/>
      <c r="N22" s="102"/>
      <c r="O22" s="679" t="s">
        <v>88</v>
      </c>
      <c r="P22" s="679"/>
      <c r="Q22" s="679"/>
      <c r="R22" s="679"/>
      <c r="S22" s="679"/>
      <c r="T22" s="679"/>
      <c r="U22" s="679"/>
      <c r="V22" s="679"/>
      <c r="W22" s="883"/>
      <c r="Y22" s="98"/>
      <c r="Z22" s="98"/>
      <c r="AA22" s="884"/>
      <c r="AB22" s="884"/>
      <c r="AC22" s="100"/>
      <c r="AD22" s="98"/>
      <c r="AE22" s="98"/>
      <c r="AF22" s="98"/>
      <c r="AG22" s="98"/>
      <c r="AH22" s="98"/>
      <c r="AI22" s="98"/>
      <c r="AJ22" s="98"/>
      <c r="AK22" s="98"/>
      <c r="AL22" s="98"/>
      <c r="AM22" s="98"/>
      <c r="AN22" s="98"/>
      <c r="AO22" s="98"/>
      <c r="AP22" s="98"/>
      <c r="AQ22" s="98"/>
      <c r="AR22" s="98"/>
    </row>
    <row r="23" spans="1:44" s="2" customFormat="1" ht="22.5" customHeight="1" x14ac:dyDescent="0.5">
      <c r="B23" s="819"/>
      <c r="C23" s="887"/>
      <c r="D23" s="888"/>
      <c r="E23" s="889"/>
      <c r="F23" s="876">
        <f>IF('[2]はじめに（PC）'!$D$2="北海道",'[2]【参考】交付単価（PC）'!W10,'[2]【参考】交付単価（PC）'!Q10)</f>
        <v>1080</v>
      </c>
      <c r="G23" s="877"/>
      <c r="H23" s="101" t="s">
        <v>79</v>
      </c>
      <c r="I23" s="847">
        <f t="shared" si="1"/>
        <v>0</v>
      </c>
      <c r="J23" s="848"/>
      <c r="K23" s="848"/>
      <c r="L23" s="849"/>
      <c r="N23" s="102"/>
      <c r="O23" s="679"/>
      <c r="P23" s="679"/>
      <c r="Q23" s="679"/>
      <c r="R23" s="679"/>
      <c r="S23" s="679"/>
      <c r="T23" s="679"/>
      <c r="U23" s="679"/>
      <c r="V23" s="679"/>
      <c r="W23" s="883"/>
      <c r="X23" s="103"/>
      <c r="Y23" s="98"/>
      <c r="Z23" s="98"/>
      <c r="AA23" s="804"/>
      <c r="AB23" s="804"/>
      <c r="AC23" s="100"/>
      <c r="AD23" s="98"/>
      <c r="AE23" s="98"/>
      <c r="AF23" s="98"/>
      <c r="AG23" s="98"/>
      <c r="AH23" s="98"/>
      <c r="AI23" s="98"/>
      <c r="AJ23" s="98"/>
      <c r="AK23" s="98"/>
      <c r="AL23" s="98"/>
      <c r="AM23" s="98"/>
      <c r="AN23" s="98"/>
      <c r="AO23" s="98"/>
      <c r="AP23" s="98"/>
      <c r="AQ23" s="98"/>
      <c r="AR23" s="98"/>
    </row>
    <row r="24" spans="1:44" s="2" customFormat="1" ht="6" customHeight="1" x14ac:dyDescent="0.2">
      <c r="B24" s="835" t="s">
        <v>82</v>
      </c>
      <c r="C24" s="880"/>
      <c r="D24" s="880"/>
      <c r="E24" s="880"/>
      <c r="F24" s="881"/>
      <c r="G24" s="882"/>
      <c r="H24" s="99"/>
      <c r="I24" s="839">
        <f>ROUNDDOWN((INT(C24)*F25/10),0)</f>
        <v>0</v>
      </c>
      <c r="J24" s="839"/>
      <c r="K24" s="839"/>
      <c r="L24" s="839"/>
      <c r="N24" s="102"/>
      <c r="O24" s="104"/>
      <c r="P24" s="104"/>
      <c r="Q24" s="104"/>
      <c r="R24" s="104"/>
      <c r="S24" s="104"/>
      <c r="T24" s="104"/>
      <c r="U24" s="104"/>
      <c r="V24" s="104"/>
      <c r="W24" s="105"/>
      <c r="X24" s="18"/>
      <c r="Y24" s="98"/>
      <c r="Z24" s="98"/>
      <c r="AA24" s="884"/>
      <c r="AB24" s="884"/>
      <c r="AC24" s="100"/>
      <c r="AD24" s="98"/>
      <c r="AE24" s="98"/>
      <c r="AF24" s="98"/>
      <c r="AG24" s="98"/>
      <c r="AH24" s="98"/>
      <c r="AI24" s="98"/>
      <c r="AJ24" s="98"/>
      <c r="AK24" s="98"/>
      <c r="AL24" s="98"/>
      <c r="AM24" s="98"/>
      <c r="AN24" s="98"/>
      <c r="AO24" s="98"/>
      <c r="AP24" s="98"/>
      <c r="AQ24" s="98"/>
      <c r="AR24" s="98"/>
    </row>
    <row r="25" spans="1:44" s="2" customFormat="1" ht="22.5" customHeight="1" x14ac:dyDescent="0.5">
      <c r="B25" s="818"/>
      <c r="C25" s="887"/>
      <c r="D25" s="888"/>
      <c r="E25" s="889"/>
      <c r="F25" s="876">
        <f>IF('[2]はじめに（PC）'!$D$2="北海道",'[2]【参考】交付単価（PC）'!W11,'[2]【参考】交付単価（PC）'!Q11)</f>
        <v>180</v>
      </c>
      <c r="G25" s="877"/>
      <c r="H25" s="106" t="s">
        <v>79</v>
      </c>
      <c r="I25" s="845">
        <f t="shared" si="1"/>
        <v>0</v>
      </c>
      <c r="J25" s="845"/>
      <c r="K25" s="845"/>
      <c r="L25" s="845"/>
      <c r="N25" s="878" t="s">
        <v>89</v>
      </c>
      <c r="O25" s="879"/>
      <c r="P25" s="879"/>
      <c r="Q25" s="107"/>
      <c r="R25" s="108"/>
      <c r="S25" s="879" t="s">
        <v>90</v>
      </c>
      <c r="T25" s="879"/>
      <c r="U25" s="879"/>
      <c r="V25" s="107"/>
      <c r="W25" s="109"/>
      <c r="X25" s="103"/>
      <c r="Y25" s="98"/>
      <c r="Z25" s="98"/>
      <c r="AA25" s="804"/>
      <c r="AB25" s="804"/>
      <c r="AC25" s="100"/>
      <c r="AD25" s="98"/>
      <c r="AE25" s="98"/>
      <c r="AF25" s="98"/>
      <c r="AG25" s="98"/>
      <c r="AH25" s="98"/>
      <c r="AI25" s="98"/>
      <c r="AJ25" s="98"/>
      <c r="AK25" s="98"/>
      <c r="AL25" s="98"/>
      <c r="AM25" s="98"/>
      <c r="AN25" s="98"/>
      <c r="AO25" s="98"/>
      <c r="AP25" s="98"/>
      <c r="AQ25" s="98"/>
      <c r="AR25" s="98"/>
    </row>
    <row r="26" spans="1:44" s="2" customFormat="1" ht="18" customHeight="1" x14ac:dyDescent="0.2">
      <c r="B26" s="811" t="s">
        <v>83</v>
      </c>
      <c r="C26" s="812"/>
      <c r="D26" s="812"/>
      <c r="E26" s="812"/>
      <c r="F26" s="812"/>
      <c r="G26" s="812"/>
      <c r="H26" s="812"/>
      <c r="I26" s="812"/>
      <c r="J26" s="812"/>
      <c r="K26" s="812"/>
      <c r="L26" s="813"/>
      <c r="N26" s="885"/>
      <c r="O26" s="886"/>
      <c r="P26" s="886"/>
      <c r="Q26" s="110"/>
      <c r="R26" s="110"/>
      <c r="S26" s="110"/>
      <c r="T26" s="110"/>
      <c r="U26" s="110"/>
      <c r="V26" s="110"/>
      <c r="W26" s="111"/>
      <c r="X26" s="97"/>
      <c r="Y26" s="98"/>
      <c r="Z26" s="98"/>
      <c r="AA26" s="98"/>
      <c r="AB26" s="98"/>
      <c r="AC26" s="98"/>
      <c r="AD26" s="98"/>
      <c r="AE26" s="98"/>
      <c r="AF26" s="98"/>
      <c r="AG26" s="98"/>
      <c r="AH26" s="98"/>
      <c r="AI26" s="98"/>
      <c r="AJ26" s="98"/>
      <c r="AK26" s="98"/>
      <c r="AL26" s="98"/>
      <c r="AM26" s="98"/>
      <c r="AN26" s="98"/>
      <c r="AO26" s="98"/>
      <c r="AP26" s="98"/>
      <c r="AQ26" s="98"/>
      <c r="AR26" s="98"/>
    </row>
    <row r="27" spans="1:44" s="2" customFormat="1" ht="13.8" customHeight="1" x14ac:dyDescent="0.2">
      <c r="B27" s="863" t="s">
        <v>85</v>
      </c>
      <c r="C27" s="864">
        <f>INT(SUM(C20,C22,C24))</f>
        <v>0</v>
      </c>
      <c r="D27" s="865"/>
      <c r="E27" s="866"/>
      <c r="F27" s="867"/>
      <c r="G27" s="867"/>
      <c r="H27" s="868"/>
      <c r="I27" s="828">
        <f>SUM(I20,I22,I24)</f>
        <v>0</v>
      </c>
      <c r="J27" s="829"/>
      <c r="K27" s="829"/>
      <c r="L27" s="830"/>
      <c r="N27" s="871"/>
      <c r="O27" s="872"/>
      <c r="P27" s="872"/>
      <c r="Q27" s="110"/>
      <c r="R27" s="112"/>
      <c r="S27" s="872"/>
      <c r="T27" s="872"/>
      <c r="U27" s="872"/>
      <c r="V27" s="110"/>
      <c r="W27" s="113"/>
      <c r="Y27" s="98"/>
      <c r="Z27" s="98"/>
      <c r="AA27" s="98"/>
      <c r="AB27" s="98"/>
      <c r="AC27" s="98"/>
      <c r="AD27" s="98"/>
      <c r="AE27" s="98"/>
      <c r="AF27" s="98"/>
      <c r="AG27" s="98"/>
      <c r="AH27" s="98"/>
      <c r="AI27" s="98"/>
      <c r="AJ27" s="98"/>
      <c r="AK27" s="98"/>
      <c r="AL27" s="98"/>
      <c r="AM27" s="98"/>
      <c r="AN27" s="98"/>
      <c r="AO27" s="98"/>
      <c r="AP27" s="98"/>
      <c r="AQ27" s="98"/>
      <c r="AR27" s="98"/>
    </row>
    <row r="28" spans="1:44" s="2" customFormat="1" ht="19.8" customHeight="1" x14ac:dyDescent="0.2">
      <c r="B28" s="715"/>
      <c r="C28" s="873">
        <f>INT(SUM(C21,C23,C25))</f>
        <v>0</v>
      </c>
      <c r="D28" s="874"/>
      <c r="E28" s="875"/>
      <c r="F28" s="869"/>
      <c r="G28" s="869"/>
      <c r="H28" s="870"/>
      <c r="I28" s="801">
        <f>SUM(I21,I23,I25)</f>
        <v>0</v>
      </c>
      <c r="J28" s="802"/>
      <c r="K28" s="802"/>
      <c r="L28" s="802"/>
      <c r="N28" s="114"/>
      <c r="O28" s="115"/>
      <c r="P28" s="115"/>
      <c r="Q28" s="115"/>
      <c r="R28" s="115"/>
      <c r="S28" s="115"/>
      <c r="T28" s="115"/>
      <c r="U28" s="116"/>
      <c r="V28" s="117"/>
      <c r="W28" s="118"/>
      <c r="Y28" s="98"/>
      <c r="Z28" s="98"/>
      <c r="AA28" s="98"/>
      <c r="AB28" s="98"/>
      <c r="AC28" s="98"/>
      <c r="AD28" s="98"/>
      <c r="AE28" s="98"/>
      <c r="AF28" s="98"/>
      <c r="AG28" s="98"/>
      <c r="AH28" s="98"/>
      <c r="AI28" s="98"/>
      <c r="AJ28" s="98"/>
      <c r="AK28" s="98"/>
      <c r="AL28" s="98"/>
      <c r="AM28" s="98"/>
      <c r="AN28" s="98"/>
      <c r="AO28" s="98"/>
      <c r="AP28" s="98"/>
      <c r="AQ28" s="98"/>
      <c r="AR28" s="98"/>
    </row>
    <row r="29" spans="1:44" s="2" customFormat="1" ht="11.25" customHeight="1" x14ac:dyDescent="0.2">
      <c r="B29" s="13"/>
      <c r="C29" s="94"/>
      <c r="D29" s="94"/>
      <c r="E29" s="94"/>
      <c r="F29" s="119"/>
      <c r="G29" s="119"/>
      <c r="H29" s="119"/>
      <c r="I29" s="95"/>
      <c r="J29" s="95"/>
      <c r="K29" s="95"/>
      <c r="L29" s="95"/>
      <c r="N29" s="852"/>
      <c r="O29" s="852"/>
      <c r="P29" s="852"/>
      <c r="Q29" s="852"/>
      <c r="R29" s="852"/>
      <c r="S29" s="852"/>
      <c r="T29" s="852"/>
      <c r="U29" s="108"/>
      <c r="V29" s="120"/>
      <c r="W29" s="120"/>
      <c r="Y29" s="98"/>
      <c r="Z29" s="98"/>
      <c r="AA29" s="98"/>
      <c r="AB29" s="98"/>
      <c r="AC29" s="98"/>
      <c r="AD29" s="98"/>
      <c r="AE29" s="98"/>
      <c r="AF29" s="98"/>
      <c r="AG29" s="98"/>
      <c r="AH29" s="98"/>
      <c r="AI29" s="98"/>
      <c r="AJ29" s="98"/>
      <c r="AK29" s="98"/>
      <c r="AL29" s="98"/>
      <c r="AM29" s="98"/>
      <c r="AN29" s="98"/>
      <c r="AO29" s="98"/>
      <c r="AP29" s="98"/>
      <c r="AQ29" s="98"/>
      <c r="AR29" s="98"/>
    </row>
    <row r="30" spans="1:44" s="2" customFormat="1" ht="46.2" customHeight="1" x14ac:dyDescent="0.2">
      <c r="B30" s="13"/>
      <c r="C30" s="94"/>
      <c r="D30" s="94"/>
      <c r="E30" s="94"/>
      <c r="F30" s="119"/>
      <c r="G30" s="119"/>
      <c r="H30" s="119"/>
      <c r="I30" s="95"/>
      <c r="J30" s="95"/>
      <c r="K30" s="95"/>
      <c r="L30" s="95"/>
      <c r="N30" s="853" t="s">
        <v>91</v>
      </c>
      <c r="O30" s="854"/>
      <c r="P30" s="854"/>
      <c r="Q30" s="854"/>
      <c r="R30" s="854"/>
      <c r="S30" s="854"/>
      <c r="T30" s="854"/>
      <c r="U30" s="854"/>
      <c r="V30" s="854"/>
      <c r="W30" s="855"/>
      <c r="AA30" s="121"/>
      <c r="AB30" s="121"/>
      <c r="AC30" s="121"/>
      <c r="AD30" s="121"/>
    </row>
    <row r="31" spans="1:44" s="2" customFormat="1" ht="26.7" customHeight="1" x14ac:dyDescent="0.2">
      <c r="B31" s="13"/>
      <c r="C31" s="94"/>
      <c r="D31" s="94"/>
      <c r="E31" s="94"/>
      <c r="F31" s="119"/>
      <c r="G31" s="119"/>
      <c r="H31" s="119"/>
      <c r="I31" s="95"/>
      <c r="J31" s="95"/>
      <c r="K31" s="95"/>
      <c r="L31" s="95"/>
      <c r="N31" s="102"/>
      <c r="O31" s="679" t="s">
        <v>92</v>
      </c>
      <c r="P31" s="679"/>
      <c r="Q31" s="679"/>
      <c r="R31" s="679"/>
      <c r="S31" s="679"/>
      <c r="T31" s="679"/>
      <c r="U31" s="108" t="s">
        <v>70</v>
      </c>
      <c r="V31" s="122"/>
      <c r="W31" s="113"/>
      <c r="AA31" s="121"/>
      <c r="AB31" s="121"/>
      <c r="AC31" s="121"/>
      <c r="AD31" s="121"/>
    </row>
    <row r="32" spans="1:44" s="2" customFormat="1" ht="10.199999999999999" customHeight="1" x14ac:dyDescent="0.2">
      <c r="B32" s="13"/>
      <c r="C32" s="94"/>
      <c r="D32" s="94"/>
      <c r="E32" s="94"/>
      <c r="F32" s="119"/>
      <c r="G32" s="119"/>
      <c r="H32" s="119"/>
      <c r="I32" s="95"/>
      <c r="J32" s="95"/>
      <c r="K32" s="95"/>
      <c r="L32" s="95"/>
      <c r="N32" s="856"/>
      <c r="O32" s="857"/>
      <c r="P32" s="857"/>
      <c r="Q32" s="857"/>
      <c r="R32" s="857"/>
      <c r="S32" s="857"/>
      <c r="T32" s="857"/>
      <c r="U32" s="857"/>
      <c r="V32" s="857"/>
      <c r="W32" s="118"/>
      <c r="AA32" s="121"/>
      <c r="AB32" s="121"/>
      <c r="AC32" s="121"/>
      <c r="AD32" s="121"/>
    </row>
    <row r="33" spans="1:30" s="2" customFormat="1" ht="7.2" customHeight="1" x14ac:dyDescent="0.2">
      <c r="B33" s="13"/>
      <c r="C33" s="94"/>
      <c r="D33" s="94"/>
      <c r="E33" s="94"/>
      <c r="F33" s="119"/>
      <c r="G33" s="119"/>
      <c r="H33" s="119"/>
      <c r="I33" s="95"/>
      <c r="J33" s="95"/>
      <c r="K33" s="95"/>
      <c r="L33" s="95"/>
      <c r="N33" s="123"/>
      <c r="O33" s="124"/>
      <c r="P33" s="124"/>
      <c r="Q33" s="124"/>
      <c r="R33" s="124"/>
      <c r="S33" s="124"/>
      <c r="T33" s="124"/>
      <c r="AA33" s="121"/>
      <c r="AB33" s="121"/>
      <c r="AC33" s="121"/>
      <c r="AD33" s="121"/>
    </row>
    <row r="34" spans="1:30" ht="17.100000000000001" customHeight="1" x14ac:dyDescent="0.2">
      <c r="A34" s="125" t="s">
        <v>93</v>
      </c>
      <c r="C34" s="83"/>
      <c r="D34" s="83"/>
      <c r="E34" s="83"/>
      <c r="F34" s="83"/>
      <c r="G34" s="83"/>
      <c r="H34" s="83"/>
      <c r="I34" s="83"/>
      <c r="J34" s="83"/>
      <c r="K34" s="83"/>
      <c r="N34" s="126"/>
      <c r="O34" s="126"/>
      <c r="P34" s="126"/>
      <c r="Q34" s="126"/>
      <c r="R34" s="126"/>
      <c r="S34" s="126"/>
      <c r="T34" s="126"/>
      <c r="U34" s="126"/>
      <c r="V34" s="126"/>
      <c r="W34" s="126"/>
      <c r="AA34" s="127"/>
      <c r="AB34" s="127"/>
      <c r="AC34" s="127"/>
      <c r="AD34" s="127"/>
    </row>
    <row r="35" spans="1:30" s="2" customFormat="1" ht="25.2" customHeight="1" x14ac:dyDescent="0.2">
      <c r="B35" s="84" t="s">
        <v>74</v>
      </c>
      <c r="C35" s="858" t="s">
        <v>75</v>
      </c>
      <c r="D35" s="858"/>
      <c r="E35" s="858"/>
      <c r="F35" s="518" t="s">
        <v>76</v>
      </c>
      <c r="G35" s="518"/>
      <c r="H35" s="518"/>
      <c r="I35" s="858" t="s">
        <v>94</v>
      </c>
      <c r="J35" s="858"/>
      <c r="K35" s="858"/>
      <c r="L35" s="858"/>
      <c r="N35" s="859" t="s">
        <v>95</v>
      </c>
      <c r="O35" s="860"/>
      <c r="P35" s="860"/>
      <c r="Q35" s="860"/>
      <c r="R35" s="860"/>
      <c r="S35" s="860"/>
      <c r="T35" s="860"/>
      <c r="U35" s="860"/>
      <c r="V35" s="860"/>
      <c r="W35" s="128"/>
      <c r="X35" s="98"/>
      <c r="Y35" s="98"/>
      <c r="Z35" s="98"/>
      <c r="AA35" s="850"/>
      <c r="AB35" s="850"/>
      <c r="AC35" s="850"/>
      <c r="AD35" s="850"/>
    </row>
    <row r="36" spans="1:30" s="2" customFormat="1" ht="10.8" customHeight="1" x14ac:dyDescent="0.2">
      <c r="A36" s="85"/>
      <c r="B36" s="835" t="s">
        <v>42</v>
      </c>
      <c r="C36" s="836"/>
      <c r="D36" s="836"/>
      <c r="E36" s="836"/>
      <c r="F36" s="837"/>
      <c r="G36" s="838"/>
      <c r="H36" s="129"/>
      <c r="I36" s="839">
        <f>ROUNDDOWN((INT(C36)*F37/10),0)</f>
        <v>0</v>
      </c>
      <c r="J36" s="839"/>
      <c r="K36" s="839"/>
      <c r="L36" s="839"/>
      <c r="N36" s="861"/>
      <c r="O36" s="862"/>
      <c r="P36" s="862"/>
      <c r="Q36" s="862"/>
      <c r="R36" s="862"/>
      <c r="S36" s="862"/>
      <c r="T36" s="862"/>
      <c r="U36" s="862"/>
      <c r="V36" s="862"/>
      <c r="W36" s="130"/>
      <c r="X36" s="97"/>
      <c r="AA36" s="850"/>
      <c r="AB36" s="850"/>
      <c r="AC36" s="850"/>
      <c r="AD36" s="850"/>
    </row>
    <row r="37" spans="1:30" s="2" customFormat="1" ht="22.5" customHeight="1" x14ac:dyDescent="0.2">
      <c r="A37" s="85"/>
      <c r="B37" s="819"/>
      <c r="C37" s="846"/>
      <c r="D37" s="586"/>
      <c r="E37" s="587"/>
      <c r="F37" s="843">
        <f>IF('[2]はじめに（PC）'!$D$2="北海道",'[2]【参考】交付単価（PC）'!Y9,'[2]【参考】交付単価（PC）'!S9)</f>
        <v>3666</v>
      </c>
      <c r="G37" s="844"/>
      <c r="H37" s="131" t="s">
        <v>79</v>
      </c>
      <c r="I37" s="851">
        <f>ROUNDDOWN((INT(C37)*F37/10),0)</f>
        <v>0</v>
      </c>
      <c r="J37" s="851"/>
      <c r="K37" s="851"/>
      <c r="L37" s="851"/>
      <c r="N37" s="861"/>
      <c r="O37" s="862"/>
      <c r="P37" s="862"/>
      <c r="Q37" s="862"/>
      <c r="R37" s="862"/>
      <c r="S37" s="862"/>
      <c r="T37" s="862"/>
      <c r="U37" s="862"/>
      <c r="V37" s="862"/>
      <c r="W37" s="132"/>
      <c r="X37" s="97"/>
      <c r="AA37" s="850"/>
      <c r="AB37" s="850"/>
      <c r="AC37" s="850"/>
      <c r="AD37" s="850"/>
    </row>
    <row r="38" spans="1:30" s="2" customFormat="1" ht="6" customHeight="1" x14ac:dyDescent="0.2">
      <c r="A38" s="85"/>
      <c r="B38" s="835" t="s">
        <v>80</v>
      </c>
      <c r="C38" s="836"/>
      <c r="D38" s="836"/>
      <c r="E38" s="836"/>
      <c r="F38" s="837"/>
      <c r="G38" s="838"/>
      <c r="H38" s="129"/>
      <c r="I38" s="839">
        <f>ROUNDDOWN((INT(C38)*F39/10),0)</f>
        <v>0</v>
      </c>
      <c r="J38" s="839"/>
      <c r="K38" s="839"/>
      <c r="L38" s="839"/>
      <c r="N38" s="133"/>
      <c r="O38" s="134"/>
      <c r="P38" s="134"/>
      <c r="Q38" s="134"/>
      <c r="R38" s="134"/>
      <c r="S38" s="134"/>
      <c r="T38" s="134"/>
      <c r="U38" s="134"/>
      <c r="V38" s="134"/>
      <c r="W38" s="132"/>
      <c r="X38" s="97"/>
    </row>
    <row r="39" spans="1:30" s="2" customFormat="1" ht="22.5" customHeight="1" x14ac:dyDescent="0.2">
      <c r="B39" s="819"/>
      <c r="C39" s="846"/>
      <c r="D39" s="586"/>
      <c r="E39" s="587"/>
      <c r="F39" s="843">
        <f>IF('[2]はじめに（PC）'!$D$2="北海道",'[2]【参考】交付単価（PC）'!Y10,'[2]【参考】交付単価（PC）'!S10)</f>
        <v>1666</v>
      </c>
      <c r="G39" s="844"/>
      <c r="H39" s="131" t="s">
        <v>79</v>
      </c>
      <c r="I39" s="847">
        <f t="shared" ref="I39" si="2">ROUNDDOWN((INT(C39)*F39/10),0)</f>
        <v>0</v>
      </c>
      <c r="J39" s="848"/>
      <c r="K39" s="848"/>
      <c r="L39" s="849"/>
      <c r="N39" s="135"/>
      <c r="O39" s="833" t="s">
        <v>96</v>
      </c>
      <c r="P39" s="833"/>
      <c r="Q39" s="833"/>
      <c r="R39" s="833"/>
      <c r="S39" s="833"/>
      <c r="T39" s="833"/>
      <c r="U39" s="108" t="s">
        <v>70</v>
      </c>
      <c r="V39" s="107" t="s">
        <v>97</v>
      </c>
      <c r="W39" s="132"/>
      <c r="X39" s="97"/>
      <c r="AA39" s="834"/>
      <c r="AB39" s="834"/>
      <c r="AC39" s="834"/>
    </row>
    <row r="40" spans="1:30" s="2" customFormat="1" ht="14.1" customHeight="1" x14ac:dyDescent="0.15">
      <c r="B40" s="835" t="s">
        <v>82</v>
      </c>
      <c r="C40" s="836"/>
      <c r="D40" s="836"/>
      <c r="E40" s="836"/>
      <c r="F40" s="837"/>
      <c r="G40" s="838"/>
      <c r="H40" s="129"/>
      <c r="I40" s="839">
        <f>ROUNDDOWN((INT(C40)*F41/10),0)</f>
        <v>0</v>
      </c>
      <c r="J40" s="839"/>
      <c r="K40" s="839"/>
      <c r="L40" s="839"/>
      <c r="N40" s="136"/>
      <c r="O40" s="137"/>
      <c r="P40" s="137"/>
      <c r="Q40" s="137"/>
      <c r="R40" s="137"/>
      <c r="S40" s="137"/>
      <c r="T40" s="137"/>
      <c r="U40" s="137"/>
      <c r="V40" s="137"/>
      <c r="W40" s="138"/>
      <c r="X40" s="98"/>
      <c r="AA40" s="803"/>
      <c r="AB40" s="803"/>
      <c r="AC40" s="139"/>
    </row>
    <row r="41" spans="1:30" s="2" customFormat="1" ht="15" customHeight="1" x14ac:dyDescent="0.2">
      <c r="B41" s="818"/>
      <c r="C41" s="840"/>
      <c r="D41" s="841"/>
      <c r="E41" s="842"/>
      <c r="F41" s="843">
        <f>IF('[2]はじめに（PC）'!$D$2="北海道",'[2]【参考】交付単価（PC）'!Y11,'[2]【参考】交付単価（PC）'!S11)</f>
        <v>333</v>
      </c>
      <c r="G41" s="844"/>
      <c r="H41" s="140" t="s">
        <v>79</v>
      </c>
      <c r="I41" s="845">
        <f t="shared" ref="I41" si="3">ROUNDDOWN((INT(C41)*F41/10),0)</f>
        <v>0</v>
      </c>
      <c r="J41" s="845"/>
      <c r="K41" s="845"/>
      <c r="L41" s="845"/>
      <c r="N41" s="141"/>
      <c r="O41" s="141"/>
      <c r="P41" s="141"/>
      <c r="Q41" s="141"/>
      <c r="R41" s="141"/>
      <c r="S41" s="141"/>
      <c r="T41" s="141"/>
      <c r="U41" s="141"/>
      <c r="V41" s="141"/>
      <c r="W41" s="141"/>
      <c r="X41" s="98"/>
      <c r="AA41" s="804"/>
      <c r="AB41" s="804"/>
      <c r="AC41" s="139"/>
    </row>
    <row r="42" spans="1:30" s="2" customFormat="1" ht="24" customHeight="1" x14ac:dyDescent="0.2">
      <c r="B42" s="811" t="s">
        <v>83</v>
      </c>
      <c r="C42" s="812"/>
      <c r="D42" s="812"/>
      <c r="E42" s="812"/>
      <c r="F42" s="812"/>
      <c r="G42" s="812"/>
      <c r="H42" s="812"/>
      <c r="I42" s="812"/>
      <c r="J42" s="812"/>
      <c r="K42" s="812"/>
      <c r="L42" s="813"/>
      <c r="N42" s="814" t="s">
        <v>98</v>
      </c>
      <c r="O42" s="815"/>
      <c r="P42" s="815"/>
      <c r="Q42" s="815"/>
      <c r="R42" s="815"/>
      <c r="S42" s="815"/>
      <c r="T42" s="815"/>
      <c r="U42" s="815"/>
      <c r="V42" s="815"/>
      <c r="W42" s="816"/>
      <c r="X42" s="98"/>
      <c r="AA42" s="803"/>
      <c r="AB42" s="803"/>
      <c r="AC42" s="139"/>
    </row>
    <row r="43" spans="1:30" s="2" customFormat="1" ht="6" customHeight="1" x14ac:dyDescent="0.2">
      <c r="B43" s="818" t="s">
        <v>85</v>
      </c>
      <c r="C43" s="820">
        <f>INT(SUM(C36,C38,C40))</f>
        <v>0</v>
      </c>
      <c r="D43" s="821"/>
      <c r="E43" s="821"/>
      <c r="F43" s="822"/>
      <c r="G43" s="823"/>
      <c r="H43" s="824"/>
      <c r="I43" s="828">
        <f>SUM(I36,I38,I40)</f>
        <v>0</v>
      </c>
      <c r="J43" s="829"/>
      <c r="K43" s="829"/>
      <c r="L43" s="830"/>
      <c r="N43" s="761"/>
      <c r="O43" s="762"/>
      <c r="P43" s="762"/>
      <c r="Q43" s="762"/>
      <c r="R43" s="762"/>
      <c r="S43" s="762"/>
      <c r="T43" s="762"/>
      <c r="U43" s="762"/>
      <c r="V43" s="762"/>
      <c r="W43" s="817"/>
      <c r="X43" s="98"/>
      <c r="AA43" s="804"/>
      <c r="AB43" s="804"/>
      <c r="AC43" s="139"/>
    </row>
    <row r="44" spans="1:30" s="2" customFormat="1" ht="22.5" customHeight="1" x14ac:dyDescent="0.2">
      <c r="B44" s="819"/>
      <c r="C44" s="831">
        <f>INT(SUM(C37,C39,C41))</f>
        <v>0</v>
      </c>
      <c r="D44" s="832"/>
      <c r="E44" s="832"/>
      <c r="F44" s="825"/>
      <c r="G44" s="826"/>
      <c r="H44" s="827"/>
      <c r="I44" s="801">
        <f>SUM(I37,I39,I41)</f>
        <v>0</v>
      </c>
      <c r="J44" s="802"/>
      <c r="K44" s="802"/>
      <c r="L44" s="802"/>
      <c r="N44" s="761"/>
      <c r="O44" s="762"/>
      <c r="P44" s="762"/>
      <c r="Q44" s="762"/>
      <c r="R44" s="762"/>
      <c r="S44" s="762"/>
      <c r="T44" s="762"/>
      <c r="U44" s="762"/>
      <c r="V44" s="762"/>
      <c r="W44" s="817"/>
      <c r="AA44" s="803"/>
      <c r="AB44" s="803"/>
      <c r="AC44" s="142"/>
    </row>
    <row r="45" spans="1:30" s="2" customFormat="1" ht="21" customHeight="1" x14ac:dyDescent="0.2">
      <c r="B45" s="13"/>
      <c r="C45" s="94"/>
      <c r="D45" s="94"/>
      <c r="E45" s="94"/>
      <c r="F45" s="119"/>
      <c r="G45" s="119"/>
      <c r="H45" s="119"/>
      <c r="I45" s="95"/>
      <c r="J45" s="95"/>
      <c r="K45" s="95"/>
      <c r="L45" s="95"/>
      <c r="N45" s="143"/>
      <c r="O45" s="756" t="s">
        <v>99</v>
      </c>
      <c r="P45" s="756"/>
      <c r="Q45" s="756"/>
      <c r="R45" s="756"/>
      <c r="S45" s="756"/>
      <c r="T45" s="756"/>
      <c r="U45" s="18" t="s">
        <v>70</v>
      </c>
      <c r="V45" s="144"/>
      <c r="W45" s="85"/>
      <c r="AA45" s="804"/>
      <c r="AB45" s="804"/>
      <c r="AC45" s="139"/>
    </row>
    <row r="46" spans="1:30" s="2" customFormat="1" ht="3.75" customHeight="1" x14ac:dyDescent="0.2">
      <c r="B46" s="13"/>
      <c r="C46" s="94"/>
      <c r="D46" s="94"/>
      <c r="E46" s="94"/>
      <c r="F46" s="119"/>
      <c r="G46" s="119"/>
      <c r="H46" s="119"/>
      <c r="I46" s="95"/>
      <c r="J46" s="95"/>
      <c r="K46" s="95"/>
      <c r="L46" s="95"/>
      <c r="N46" s="143"/>
      <c r="O46" s="103"/>
      <c r="P46" s="103"/>
      <c r="Q46" s="103"/>
      <c r="R46" s="103"/>
      <c r="S46" s="145"/>
      <c r="T46" s="145"/>
      <c r="U46" s="145"/>
      <c r="V46" s="145"/>
      <c r="W46" s="85"/>
      <c r="AA46" s="146"/>
      <c r="AB46" s="146"/>
      <c r="AC46" s="139"/>
    </row>
    <row r="47" spans="1:30" s="2" customFormat="1" ht="23.25" customHeight="1" x14ac:dyDescent="0.2">
      <c r="B47" s="13"/>
      <c r="C47" s="94"/>
      <c r="D47" s="94"/>
      <c r="E47" s="94"/>
      <c r="F47" s="119"/>
      <c r="G47" s="119"/>
      <c r="H47" s="119"/>
      <c r="I47" s="95"/>
      <c r="J47" s="95"/>
      <c r="K47" s="95"/>
      <c r="L47" s="95"/>
      <c r="N47" s="805" t="s">
        <v>100</v>
      </c>
      <c r="O47" s="806"/>
      <c r="P47" s="806"/>
      <c r="Q47" s="806"/>
      <c r="R47" s="807"/>
      <c r="S47" s="808"/>
      <c r="T47" s="809"/>
      <c r="U47" s="809"/>
      <c r="V47" s="810"/>
      <c r="W47" s="85"/>
      <c r="AA47" s="146"/>
      <c r="AB47" s="146"/>
      <c r="AC47" s="139"/>
    </row>
    <row r="48" spans="1:30" s="2" customFormat="1" ht="9.75" customHeight="1" x14ac:dyDescent="0.2">
      <c r="B48" s="13"/>
      <c r="C48" s="94"/>
      <c r="D48" s="94"/>
      <c r="E48" s="94"/>
      <c r="F48" s="119"/>
      <c r="G48" s="119"/>
      <c r="H48" s="119"/>
      <c r="I48" s="95"/>
      <c r="J48" s="95"/>
      <c r="K48" s="95"/>
      <c r="L48" s="95"/>
      <c r="N48" s="147"/>
      <c r="O48" s="148"/>
      <c r="P48" s="148"/>
      <c r="Q48" s="148"/>
      <c r="R48" s="149"/>
      <c r="S48" s="150"/>
      <c r="T48" s="150"/>
      <c r="U48" s="150"/>
      <c r="V48" s="150"/>
      <c r="W48" s="151"/>
      <c r="AA48" s="146"/>
      <c r="AB48" s="146"/>
      <c r="AC48" s="139"/>
    </row>
    <row r="49" spans="1:29" s="2" customFormat="1" ht="19.5" customHeight="1" x14ac:dyDescent="0.2">
      <c r="A49" s="23" t="s">
        <v>101</v>
      </c>
      <c r="O49" s="22"/>
      <c r="P49" s="22"/>
      <c r="Q49" s="22"/>
      <c r="R49" s="22"/>
      <c r="S49" s="22"/>
      <c r="T49" s="22"/>
      <c r="U49" s="22"/>
      <c r="V49" s="22"/>
      <c r="W49" s="22"/>
      <c r="X49" s="22"/>
    </row>
    <row r="50" spans="1:29" s="2" customFormat="1" ht="18.75" customHeight="1" x14ac:dyDescent="0.2">
      <c r="B50" s="42"/>
      <c r="C50" s="43"/>
      <c r="D50" s="43"/>
      <c r="E50" s="792" t="s">
        <v>102</v>
      </c>
      <c r="F50" s="793"/>
      <c r="G50" s="793"/>
      <c r="H50" s="793"/>
      <c r="I50" s="794"/>
      <c r="J50" s="792" t="s">
        <v>103</v>
      </c>
      <c r="K50" s="793"/>
      <c r="L50" s="793"/>
      <c r="M50" s="793"/>
      <c r="N50" s="794"/>
      <c r="O50" s="560" t="s">
        <v>104</v>
      </c>
      <c r="P50" s="670"/>
      <c r="Q50" s="670"/>
      <c r="R50" s="670"/>
      <c r="S50" s="561"/>
      <c r="T50" s="795" t="s">
        <v>105</v>
      </c>
      <c r="U50" s="796"/>
      <c r="V50" s="796"/>
      <c r="W50" s="22"/>
      <c r="X50" s="22"/>
    </row>
    <row r="51" spans="1:29" s="2" customFormat="1" ht="25.5" customHeight="1" x14ac:dyDescent="0.2">
      <c r="B51" s="797" t="s">
        <v>106</v>
      </c>
      <c r="C51" s="798"/>
      <c r="D51" s="799"/>
      <c r="E51" s="152"/>
      <c r="F51" s="153" t="s">
        <v>107</v>
      </c>
      <c r="G51" s="154"/>
      <c r="H51" s="155" t="s">
        <v>108</v>
      </c>
      <c r="I51" s="155"/>
      <c r="J51" s="152"/>
      <c r="K51" s="153" t="s">
        <v>107</v>
      </c>
      <c r="L51" s="154"/>
      <c r="M51" s="155" t="s">
        <v>108</v>
      </c>
      <c r="N51" s="156"/>
      <c r="O51" s="157"/>
      <c r="P51" s="158" t="s">
        <v>107</v>
      </c>
      <c r="Q51" s="159"/>
      <c r="R51" s="160" t="s">
        <v>108</v>
      </c>
      <c r="S51" s="161"/>
      <c r="T51" s="795"/>
      <c r="U51" s="796"/>
      <c r="V51" s="796"/>
      <c r="W51" s="22"/>
      <c r="X51" s="22"/>
    </row>
    <row r="52" spans="1:29" s="2" customFormat="1" ht="10.5" customHeight="1" x14ac:dyDescent="0.2">
      <c r="B52" s="3"/>
      <c r="C52" s="3"/>
      <c r="D52" s="3"/>
      <c r="F52" s="162"/>
      <c r="G52" s="163"/>
      <c r="K52" s="162"/>
      <c r="L52" s="163"/>
      <c r="O52" s="103"/>
      <c r="P52" s="103"/>
      <c r="Q52" s="103"/>
      <c r="R52" s="103"/>
      <c r="S52" s="103"/>
      <c r="T52" s="103"/>
      <c r="U52" s="103"/>
      <c r="V52" s="103"/>
      <c r="W52" s="22"/>
      <c r="X52" s="22"/>
    </row>
    <row r="53" spans="1:29" s="2" customFormat="1" ht="18" customHeight="1" x14ac:dyDescent="0.2">
      <c r="B53" s="164" t="s">
        <v>109</v>
      </c>
      <c r="C53" s="165"/>
      <c r="D53" s="165"/>
      <c r="E53" s="165"/>
      <c r="F53" s="166"/>
      <c r="G53" s="166"/>
      <c r="H53" s="166"/>
      <c r="I53" s="166"/>
      <c r="J53" s="166"/>
      <c r="K53" s="167"/>
      <c r="L53" s="167"/>
      <c r="M53" s="167"/>
      <c r="N53" s="168"/>
      <c r="O53" s="168"/>
      <c r="P53" s="168"/>
      <c r="Q53" s="168"/>
      <c r="R53" s="168"/>
      <c r="S53" s="168"/>
      <c r="T53" s="168"/>
      <c r="U53" s="168"/>
      <c r="V53" s="169"/>
    </row>
    <row r="54" spans="1:29" s="2" customFormat="1" ht="21" customHeight="1" x14ac:dyDescent="0.2">
      <c r="B54" s="170" t="s">
        <v>110</v>
      </c>
      <c r="E54" s="800">
        <v>0</v>
      </c>
      <c r="F54" s="800"/>
      <c r="G54" s="800"/>
      <c r="H54" s="171"/>
      <c r="I54" s="171"/>
      <c r="J54" s="171"/>
      <c r="V54" s="172"/>
      <c r="W54" s="124"/>
      <c r="X54" s="124"/>
      <c r="Y54" s="124"/>
      <c r="Z54" s="124"/>
      <c r="AA54" s="124"/>
      <c r="AB54" s="124"/>
      <c r="AC54" s="124"/>
    </row>
    <row r="55" spans="1:29" s="2" customFormat="1" ht="6.75" customHeight="1" x14ac:dyDescent="0.2">
      <c r="B55" s="170"/>
      <c r="E55" s="173"/>
      <c r="F55" s="171"/>
      <c r="G55" s="171"/>
      <c r="H55" s="171"/>
      <c r="I55" s="171"/>
      <c r="J55" s="171"/>
      <c r="V55" s="172"/>
      <c r="W55" s="124"/>
      <c r="X55" s="124"/>
      <c r="Y55" s="124"/>
      <c r="Z55" s="124"/>
      <c r="AA55" s="124"/>
      <c r="AB55" s="124"/>
      <c r="AC55" s="124"/>
    </row>
    <row r="56" spans="1:29" s="2" customFormat="1" ht="16.5" customHeight="1" x14ac:dyDescent="0.2">
      <c r="B56" s="170" t="s">
        <v>111</v>
      </c>
      <c r="E56" s="174"/>
      <c r="F56" s="5" t="s">
        <v>112</v>
      </c>
      <c r="I56" s="174"/>
      <c r="J56" s="2" t="s">
        <v>113</v>
      </c>
      <c r="M56" s="174"/>
      <c r="N56" s="2" t="s">
        <v>114</v>
      </c>
      <c r="Q56" s="174"/>
      <c r="R56" s="5" t="s">
        <v>115</v>
      </c>
      <c r="V56" s="172"/>
      <c r="W56" s="124"/>
      <c r="X56" s="124"/>
      <c r="Y56" s="124"/>
      <c r="Z56" s="124"/>
      <c r="AA56" s="124"/>
      <c r="AB56" s="124"/>
      <c r="AC56" s="124"/>
    </row>
    <row r="57" spans="1:29" s="2" customFormat="1" ht="6.75" customHeight="1" x14ac:dyDescent="0.2">
      <c r="B57" s="170"/>
      <c r="E57" s="175"/>
      <c r="F57" s="171"/>
      <c r="G57" s="171"/>
      <c r="H57" s="171"/>
      <c r="I57" s="171"/>
      <c r="J57" s="171"/>
      <c r="V57" s="172"/>
      <c r="W57" s="124"/>
      <c r="X57" s="124"/>
      <c r="Y57" s="124"/>
      <c r="Z57" s="124"/>
      <c r="AA57" s="124"/>
      <c r="AB57" s="124"/>
      <c r="AC57" s="124"/>
    </row>
    <row r="58" spans="1:29" s="2" customFormat="1" ht="16.5" customHeight="1" x14ac:dyDescent="0.2">
      <c r="B58" s="170" t="s">
        <v>116</v>
      </c>
      <c r="G58" s="174"/>
      <c r="H58" s="2" t="s">
        <v>117</v>
      </c>
      <c r="I58" s="3"/>
      <c r="J58" s="174"/>
      <c r="K58" s="2" t="s">
        <v>118</v>
      </c>
      <c r="M58" s="174"/>
      <c r="N58" s="2" t="s">
        <v>119</v>
      </c>
      <c r="P58" s="174"/>
      <c r="Q58" s="2" t="s">
        <v>120</v>
      </c>
      <c r="V58" s="172"/>
      <c r="W58" s="124"/>
      <c r="X58" s="124"/>
      <c r="Y58" s="124"/>
      <c r="Z58" s="124"/>
      <c r="AA58" s="124"/>
      <c r="AB58" s="124"/>
      <c r="AC58" s="124"/>
    </row>
    <row r="59" spans="1:29" s="2" customFormat="1" ht="6.75" customHeight="1" x14ac:dyDescent="0.2">
      <c r="B59" s="170"/>
      <c r="E59" s="171"/>
      <c r="F59" s="171"/>
      <c r="G59" s="171"/>
      <c r="I59" s="171"/>
      <c r="V59" s="172"/>
      <c r="W59" s="124"/>
      <c r="X59" s="124"/>
      <c r="Y59" s="124"/>
      <c r="Z59" s="124"/>
      <c r="AA59" s="124"/>
      <c r="AB59" s="124"/>
      <c r="AC59" s="124"/>
    </row>
    <row r="60" spans="1:29" ht="16.5" customHeight="1" x14ac:dyDescent="0.2">
      <c r="B60" s="170"/>
      <c r="C60" s="2"/>
      <c r="D60" s="2"/>
      <c r="E60" s="2"/>
      <c r="F60" s="2"/>
      <c r="G60" s="174"/>
      <c r="H60" s="2" t="s">
        <v>121</v>
      </c>
      <c r="I60" s="3"/>
      <c r="J60" s="174"/>
      <c r="K60" s="2" t="s">
        <v>122</v>
      </c>
      <c r="L60" s="2"/>
      <c r="M60" s="174"/>
      <c r="N60" s="2" t="s">
        <v>123</v>
      </c>
      <c r="O60" s="2"/>
      <c r="P60" s="174"/>
      <c r="Q60" s="2" t="s">
        <v>124</v>
      </c>
      <c r="R60" s="2"/>
      <c r="S60" s="2"/>
      <c r="T60" s="2"/>
      <c r="U60" s="2"/>
      <c r="V60" s="176"/>
    </row>
    <row r="61" spans="1:29" s="2" customFormat="1" ht="6.75" customHeight="1" x14ac:dyDescent="0.2">
      <c r="B61" s="170"/>
      <c r="E61" s="171"/>
      <c r="F61" s="171"/>
      <c r="G61" s="171"/>
      <c r="I61" s="171"/>
      <c r="V61" s="172"/>
      <c r="W61" s="124"/>
      <c r="X61" s="124"/>
      <c r="Y61" s="124"/>
      <c r="Z61" s="124"/>
      <c r="AA61" s="124"/>
      <c r="AB61" s="124"/>
      <c r="AC61" s="124"/>
    </row>
    <row r="62" spans="1:29" ht="16.5" customHeight="1" x14ac:dyDescent="0.2">
      <c r="B62" s="170" t="s">
        <v>125</v>
      </c>
      <c r="C62" s="2"/>
      <c r="D62" s="2"/>
      <c r="E62" s="2"/>
      <c r="F62" s="2"/>
      <c r="G62" s="174"/>
      <c r="H62" s="2"/>
      <c r="I62" s="2"/>
      <c r="J62" s="2"/>
      <c r="K62" s="2"/>
      <c r="L62" s="2"/>
      <c r="M62" s="2"/>
      <c r="N62" s="2"/>
      <c r="O62" s="2"/>
      <c r="P62" s="2"/>
      <c r="Q62" s="2"/>
      <c r="R62" s="2"/>
      <c r="S62" s="2"/>
      <c r="T62" s="2"/>
      <c r="U62" s="2"/>
      <c r="V62" s="176"/>
    </row>
    <row r="63" spans="1:29" s="2" customFormat="1" ht="6.75" customHeight="1" x14ac:dyDescent="0.2">
      <c r="B63" s="177"/>
      <c r="C63" s="124"/>
      <c r="D63" s="124"/>
      <c r="E63" s="178"/>
      <c r="F63" s="178"/>
      <c r="G63" s="178"/>
      <c r="H63" s="178"/>
      <c r="I63" s="178"/>
      <c r="J63" s="178"/>
      <c r="K63" s="124"/>
      <c r="L63" s="124"/>
      <c r="M63" s="124"/>
      <c r="N63" s="124"/>
      <c r="O63" s="124"/>
      <c r="P63" s="124"/>
      <c r="Q63" s="124"/>
      <c r="R63" s="124"/>
      <c r="S63" s="124"/>
      <c r="T63" s="124"/>
      <c r="U63" s="124"/>
      <c r="V63" s="172"/>
      <c r="W63" s="124"/>
      <c r="X63" s="124"/>
      <c r="Y63" s="124"/>
      <c r="Z63" s="124"/>
      <c r="AA63" s="124"/>
      <c r="AB63" s="124"/>
      <c r="AC63" s="124"/>
    </row>
    <row r="64" spans="1:29" ht="16.5" customHeight="1" x14ac:dyDescent="0.2">
      <c r="B64" s="179" t="s">
        <v>126</v>
      </c>
      <c r="C64" s="8"/>
      <c r="D64" s="8"/>
      <c r="E64" s="8"/>
      <c r="F64" s="8"/>
      <c r="V64" s="176"/>
    </row>
    <row r="65" spans="1:26" ht="32.1" customHeight="1" x14ac:dyDescent="0.2">
      <c r="B65" s="783" t="s">
        <v>127</v>
      </c>
      <c r="C65" s="784"/>
      <c r="D65" s="785"/>
      <c r="E65" s="786">
        <v>0</v>
      </c>
      <c r="F65" s="787"/>
      <c r="G65" s="788"/>
      <c r="H65" s="789" t="s">
        <v>128</v>
      </c>
      <c r="I65" s="790"/>
      <c r="J65" s="791"/>
      <c r="K65" s="786">
        <v>0</v>
      </c>
      <c r="L65" s="787"/>
      <c r="M65" s="788"/>
      <c r="P65" s="790" t="s">
        <v>129</v>
      </c>
      <c r="Q65" s="790"/>
      <c r="R65" s="791"/>
      <c r="S65" s="786">
        <v>0</v>
      </c>
      <c r="T65" s="787"/>
      <c r="U65" s="788"/>
      <c r="V65" s="176"/>
    </row>
    <row r="66" spans="1:26" ht="6.75" customHeight="1" x14ac:dyDescent="0.2">
      <c r="B66" s="180"/>
      <c r="C66" s="181"/>
      <c r="D66" s="181"/>
      <c r="E66" s="181"/>
      <c r="F66" s="181"/>
      <c r="G66" s="182"/>
      <c r="H66" s="183"/>
      <c r="I66" s="184"/>
      <c r="J66" s="184"/>
      <c r="K66" s="184"/>
      <c r="L66" s="182"/>
      <c r="M66" s="182"/>
      <c r="N66" s="183"/>
      <c r="O66" s="184"/>
      <c r="P66" s="184"/>
      <c r="Q66" s="184"/>
      <c r="R66" s="182"/>
      <c r="S66" s="182"/>
      <c r="T66" s="182"/>
      <c r="U66" s="182"/>
      <c r="V66" s="185"/>
    </row>
    <row r="67" spans="1:26" s="2" customFormat="1" ht="6.75" customHeight="1" x14ac:dyDescent="0.2">
      <c r="B67" s="3"/>
      <c r="C67" s="3"/>
      <c r="D67" s="3"/>
      <c r="F67" s="162"/>
      <c r="G67" s="163"/>
      <c r="K67" s="162"/>
      <c r="L67" s="163"/>
    </row>
    <row r="68" spans="1:26" s="187" customFormat="1" ht="21.75" customHeight="1" x14ac:dyDescent="0.55000000000000004">
      <c r="A68" s="186" t="s">
        <v>130</v>
      </c>
      <c r="K68" s="188"/>
    </row>
    <row r="69" spans="1:26" s="187" customFormat="1" ht="18.75" customHeight="1" x14ac:dyDescent="0.5">
      <c r="A69" s="69" t="s">
        <v>131</v>
      </c>
      <c r="K69" s="189" t="s">
        <v>132</v>
      </c>
    </row>
    <row r="70" spans="1:26" ht="11.7" customHeight="1" x14ac:dyDescent="0.2">
      <c r="B70" s="711" t="s">
        <v>133</v>
      </c>
      <c r="C70" s="711"/>
      <c r="D70" s="553" t="s">
        <v>134</v>
      </c>
      <c r="E70" s="554"/>
      <c r="F70" s="554"/>
      <c r="G70" s="554"/>
      <c r="H70" s="554"/>
      <c r="I70" s="554"/>
      <c r="J70" s="554"/>
      <c r="K70" s="554"/>
      <c r="L70" s="555"/>
      <c r="M70" s="718" t="s">
        <v>135</v>
      </c>
      <c r="N70" s="190"/>
      <c r="O70" s="190"/>
      <c r="P70" s="190"/>
      <c r="Q70" s="190"/>
      <c r="R70" s="190"/>
      <c r="S70" s="190"/>
      <c r="T70" s="190"/>
      <c r="U70" s="190"/>
      <c r="V70" s="190"/>
      <c r="W70" s="190"/>
      <c r="X70" s="190"/>
      <c r="Y70" s="2"/>
      <c r="Z70" s="2"/>
    </row>
    <row r="71" spans="1:26" s="2" customFormat="1" ht="11.7" customHeight="1" x14ac:dyDescent="0.2">
      <c r="B71" s="711"/>
      <c r="C71" s="711"/>
      <c r="D71" s="556"/>
      <c r="E71" s="763"/>
      <c r="F71" s="763"/>
      <c r="G71" s="763"/>
      <c r="H71" s="763"/>
      <c r="I71" s="763"/>
      <c r="J71" s="763"/>
      <c r="K71" s="763"/>
      <c r="L71" s="557"/>
      <c r="M71" s="718"/>
      <c r="N71" s="191"/>
      <c r="O71" s="191"/>
      <c r="P71" s="191"/>
      <c r="Q71" s="191"/>
      <c r="R71" s="191"/>
      <c r="S71" s="192"/>
      <c r="T71" s="192"/>
      <c r="U71" s="192"/>
      <c r="V71" s="191"/>
      <c r="W71" s="191"/>
      <c r="X71" s="191"/>
    </row>
    <row r="72" spans="1:26" s="2" customFormat="1" ht="19.2" customHeight="1" x14ac:dyDescent="0.2">
      <c r="B72" s="779" t="s">
        <v>136</v>
      </c>
      <c r="C72" s="780"/>
      <c r="D72" s="770" t="s">
        <v>137</v>
      </c>
      <c r="E72" s="771"/>
      <c r="F72" s="771"/>
      <c r="G72" s="771"/>
      <c r="H72" s="771"/>
      <c r="I72" s="771"/>
      <c r="J72" s="771"/>
      <c r="K72" s="771"/>
      <c r="L72" s="772"/>
      <c r="M72" s="174"/>
      <c r="N72" s="193" t="str">
        <f>IF(M72="○","","※必ず選択してください。")</f>
        <v>※必ず選択してください。</v>
      </c>
      <c r="O72" s="190"/>
      <c r="P72" s="190"/>
      <c r="Q72" s="190"/>
      <c r="R72" s="190"/>
      <c r="S72" s="192"/>
      <c r="T72" s="192"/>
      <c r="U72" s="192"/>
      <c r="V72" s="192"/>
      <c r="W72" s="192"/>
      <c r="X72" s="192"/>
    </row>
    <row r="73" spans="1:26" s="2" customFormat="1" ht="19.2" customHeight="1" x14ac:dyDescent="0.2">
      <c r="B73" s="781"/>
      <c r="C73" s="782"/>
      <c r="D73" s="770" t="s">
        <v>138</v>
      </c>
      <c r="E73" s="771"/>
      <c r="F73" s="771"/>
      <c r="G73" s="771"/>
      <c r="H73" s="771"/>
      <c r="I73" s="771"/>
      <c r="J73" s="771"/>
      <c r="K73" s="771"/>
      <c r="L73" s="772"/>
      <c r="M73" s="194"/>
      <c r="N73" s="193" t="str">
        <f t="shared" ref="N73" si="4">IF(M73="○","","※必ず選択してください。")</f>
        <v>※必ず選択してください。</v>
      </c>
      <c r="O73" s="192"/>
      <c r="P73" s="192"/>
      <c r="Q73" s="192"/>
      <c r="R73" s="192"/>
      <c r="S73" s="192"/>
      <c r="T73" s="192"/>
      <c r="U73" s="192"/>
      <c r="V73" s="192"/>
      <c r="W73" s="192"/>
      <c r="X73" s="192"/>
    </row>
    <row r="74" spans="1:26" s="2" customFormat="1" ht="32.700000000000003" customHeight="1" x14ac:dyDescent="0.2">
      <c r="B74" s="715" t="s">
        <v>139</v>
      </c>
      <c r="C74" s="717"/>
      <c r="D74" s="770" t="s">
        <v>140</v>
      </c>
      <c r="E74" s="771"/>
      <c r="F74" s="771"/>
      <c r="G74" s="771"/>
      <c r="H74" s="771"/>
      <c r="I74" s="771"/>
      <c r="J74" s="771"/>
      <c r="K74" s="771"/>
      <c r="L74" s="772"/>
      <c r="M74" s="773" t="s">
        <v>141</v>
      </c>
      <c r="N74" s="774"/>
      <c r="O74" s="774"/>
      <c r="P74" s="774"/>
      <c r="Q74" s="774"/>
      <c r="R74" s="774"/>
      <c r="S74" s="774"/>
      <c r="T74" s="775"/>
      <c r="U74" s="195"/>
      <c r="V74" s="195"/>
      <c r="W74" s="195"/>
      <c r="X74" s="195"/>
    </row>
    <row r="75" spans="1:26" s="2" customFormat="1" ht="19.2" customHeight="1" x14ac:dyDescent="0.2">
      <c r="B75" s="728" t="s">
        <v>142</v>
      </c>
      <c r="C75" s="728" t="s">
        <v>143</v>
      </c>
      <c r="D75" s="776" t="s">
        <v>144</v>
      </c>
      <c r="E75" s="777"/>
      <c r="F75" s="777"/>
      <c r="G75" s="777"/>
      <c r="H75" s="777"/>
      <c r="I75" s="777"/>
      <c r="J75" s="777"/>
      <c r="K75" s="777"/>
      <c r="L75" s="778"/>
      <c r="M75" s="196"/>
      <c r="N75" s="192"/>
      <c r="O75" s="192"/>
      <c r="P75" s="192"/>
      <c r="Q75" s="192"/>
      <c r="R75" s="192"/>
      <c r="S75" s="192"/>
      <c r="T75" s="192"/>
      <c r="U75" s="721" t="str">
        <f>IF(COUNTIF(M75:T86,"○")=0,"※4～13のうち該当する活動項目を全て選択してください。","")</f>
        <v>※4～13のうち該当する活動項目を全て選択してください。</v>
      </c>
      <c r="V75" s="721"/>
      <c r="W75" s="721"/>
      <c r="X75" s="197"/>
      <c r="Y75" s="197"/>
    </row>
    <row r="76" spans="1:26" s="2" customFormat="1" ht="19.2" customHeight="1" x14ac:dyDescent="0.2">
      <c r="B76" s="729"/>
      <c r="C76" s="729"/>
      <c r="D76" s="770" t="s">
        <v>145</v>
      </c>
      <c r="E76" s="771"/>
      <c r="F76" s="771"/>
      <c r="G76" s="771"/>
      <c r="H76" s="771"/>
      <c r="I76" s="771"/>
      <c r="J76" s="771"/>
      <c r="K76" s="771"/>
      <c r="L76" s="772"/>
      <c r="M76" s="174"/>
      <c r="N76" s="192"/>
      <c r="O76" s="192"/>
      <c r="P76" s="192"/>
      <c r="Q76" s="192"/>
      <c r="R76" s="192"/>
      <c r="S76" s="192"/>
      <c r="T76" s="192"/>
      <c r="U76" s="721"/>
      <c r="V76" s="721"/>
      <c r="W76" s="721"/>
      <c r="X76" s="197"/>
      <c r="Y76" s="197"/>
    </row>
    <row r="77" spans="1:26" s="2" customFormat="1" ht="19.2" customHeight="1" x14ac:dyDescent="0.2">
      <c r="B77" s="729"/>
      <c r="C77" s="729"/>
      <c r="D77" s="770" t="s">
        <v>146</v>
      </c>
      <c r="E77" s="771"/>
      <c r="F77" s="771"/>
      <c r="G77" s="771"/>
      <c r="H77" s="771"/>
      <c r="I77" s="771"/>
      <c r="J77" s="771"/>
      <c r="K77" s="771"/>
      <c r="L77" s="772"/>
      <c r="M77" s="773" t="s">
        <v>147</v>
      </c>
      <c r="N77" s="774"/>
      <c r="O77" s="774"/>
      <c r="P77" s="774"/>
      <c r="Q77" s="774"/>
      <c r="R77" s="774"/>
      <c r="S77" s="774"/>
      <c r="T77" s="775"/>
      <c r="U77" s="721"/>
      <c r="V77" s="721"/>
      <c r="W77" s="721"/>
      <c r="X77" s="197"/>
      <c r="Y77" s="197"/>
    </row>
    <row r="78" spans="1:26" s="2" customFormat="1" ht="19.2" customHeight="1" x14ac:dyDescent="0.2">
      <c r="B78" s="729"/>
      <c r="C78" s="730"/>
      <c r="D78" s="770" t="s">
        <v>148</v>
      </c>
      <c r="E78" s="771"/>
      <c r="F78" s="771"/>
      <c r="G78" s="771"/>
      <c r="H78" s="771"/>
      <c r="I78" s="771"/>
      <c r="J78" s="771"/>
      <c r="K78" s="771"/>
      <c r="L78" s="772"/>
      <c r="M78" s="773" t="s">
        <v>147</v>
      </c>
      <c r="N78" s="774"/>
      <c r="O78" s="774"/>
      <c r="P78" s="774"/>
      <c r="Q78" s="774"/>
      <c r="R78" s="774"/>
      <c r="S78" s="774"/>
      <c r="T78" s="775"/>
      <c r="U78" s="721"/>
      <c r="V78" s="721"/>
      <c r="W78" s="721"/>
      <c r="X78" s="197"/>
      <c r="Y78" s="197"/>
    </row>
    <row r="79" spans="1:26" s="2" customFormat="1" ht="19.2" customHeight="1" x14ac:dyDescent="0.2">
      <c r="B79" s="729"/>
      <c r="C79" s="728" t="s">
        <v>53</v>
      </c>
      <c r="D79" s="770" t="s">
        <v>149</v>
      </c>
      <c r="E79" s="771"/>
      <c r="F79" s="771"/>
      <c r="G79" s="771"/>
      <c r="H79" s="771"/>
      <c r="I79" s="771"/>
      <c r="J79" s="771"/>
      <c r="K79" s="771"/>
      <c r="L79" s="772"/>
      <c r="M79" s="174"/>
      <c r="N79" s="192"/>
      <c r="O79" s="192"/>
      <c r="P79" s="192"/>
      <c r="Q79" s="192"/>
      <c r="R79" s="192"/>
      <c r="S79" s="192"/>
      <c r="T79" s="192"/>
      <c r="U79" s="721"/>
      <c r="V79" s="721"/>
      <c r="W79" s="721"/>
      <c r="X79" s="197"/>
      <c r="Y79" s="197"/>
    </row>
    <row r="80" spans="1:26" s="2" customFormat="1" ht="19.2" customHeight="1" x14ac:dyDescent="0.2">
      <c r="B80" s="729"/>
      <c r="C80" s="729"/>
      <c r="D80" s="770" t="s">
        <v>150</v>
      </c>
      <c r="E80" s="771"/>
      <c r="F80" s="771"/>
      <c r="G80" s="771"/>
      <c r="H80" s="771"/>
      <c r="I80" s="771"/>
      <c r="J80" s="771"/>
      <c r="K80" s="771"/>
      <c r="L80" s="772"/>
      <c r="M80" s="174"/>
      <c r="N80" s="192"/>
      <c r="O80" s="192"/>
      <c r="P80" s="192"/>
      <c r="Q80" s="192"/>
      <c r="R80" s="192"/>
      <c r="S80" s="192"/>
      <c r="T80" s="192"/>
      <c r="U80" s="721"/>
      <c r="V80" s="721"/>
      <c r="W80" s="721"/>
      <c r="X80" s="197"/>
      <c r="Y80" s="197"/>
    </row>
    <row r="81" spans="1:25" s="2" customFormat="1" ht="19.2" customHeight="1" x14ac:dyDescent="0.2">
      <c r="B81" s="729"/>
      <c r="C81" s="729"/>
      <c r="D81" s="770" t="s">
        <v>151</v>
      </c>
      <c r="E81" s="771"/>
      <c r="F81" s="771"/>
      <c r="G81" s="771"/>
      <c r="H81" s="771"/>
      <c r="I81" s="771"/>
      <c r="J81" s="771"/>
      <c r="K81" s="771"/>
      <c r="L81" s="772"/>
      <c r="M81" s="773" t="s">
        <v>147</v>
      </c>
      <c r="N81" s="774"/>
      <c r="O81" s="774"/>
      <c r="P81" s="774"/>
      <c r="Q81" s="774"/>
      <c r="R81" s="774"/>
      <c r="S81" s="774"/>
      <c r="T81" s="775"/>
      <c r="U81" s="721"/>
      <c r="V81" s="721"/>
      <c r="W81" s="721"/>
      <c r="X81" s="197"/>
      <c r="Y81" s="197"/>
    </row>
    <row r="82" spans="1:25" s="2" customFormat="1" ht="19.2" customHeight="1" x14ac:dyDescent="0.2">
      <c r="B82" s="729"/>
      <c r="C82" s="730"/>
      <c r="D82" s="770" t="s">
        <v>152</v>
      </c>
      <c r="E82" s="771"/>
      <c r="F82" s="771"/>
      <c r="G82" s="771"/>
      <c r="H82" s="771"/>
      <c r="I82" s="771"/>
      <c r="J82" s="771"/>
      <c r="K82" s="771"/>
      <c r="L82" s="772"/>
      <c r="M82" s="773" t="s">
        <v>147</v>
      </c>
      <c r="N82" s="774"/>
      <c r="O82" s="774"/>
      <c r="P82" s="774"/>
      <c r="Q82" s="774"/>
      <c r="R82" s="774"/>
      <c r="S82" s="774"/>
      <c r="T82" s="775"/>
      <c r="U82" s="721"/>
      <c r="V82" s="721"/>
      <c r="W82" s="721"/>
      <c r="X82" s="197"/>
      <c r="Y82" s="197"/>
    </row>
    <row r="83" spans="1:25" s="2" customFormat="1" ht="19.2" customHeight="1" x14ac:dyDescent="0.2">
      <c r="B83" s="729"/>
      <c r="C83" s="728" t="s">
        <v>54</v>
      </c>
      <c r="D83" s="770" t="s">
        <v>153</v>
      </c>
      <c r="E83" s="771"/>
      <c r="F83" s="771"/>
      <c r="G83" s="771"/>
      <c r="H83" s="771"/>
      <c r="I83" s="771"/>
      <c r="J83" s="771"/>
      <c r="K83" s="771"/>
      <c r="L83" s="772"/>
      <c r="M83" s="174"/>
      <c r="N83" s="192"/>
      <c r="O83" s="192"/>
      <c r="P83" s="192"/>
      <c r="Q83" s="192"/>
      <c r="R83" s="192"/>
      <c r="S83" s="192"/>
      <c r="T83" s="192"/>
      <c r="U83" s="721"/>
      <c r="V83" s="721"/>
      <c r="W83" s="721"/>
      <c r="X83" s="197"/>
      <c r="Y83" s="197"/>
    </row>
    <row r="84" spans="1:25" s="2" customFormat="1" ht="19.2" customHeight="1" x14ac:dyDescent="0.2">
      <c r="B84" s="729"/>
      <c r="C84" s="729"/>
      <c r="D84" s="770" t="s">
        <v>154</v>
      </c>
      <c r="E84" s="771"/>
      <c r="F84" s="771"/>
      <c r="G84" s="771"/>
      <c r="H84" s="771"/>
      <c r="I84" s="771"/>
      <c r="J84" s="771"/>
      <c r="K84" s="771"/>
      <c r="L84" s="772"/>
      <c r="M84" s="773" t="s">
        <v>147</v>
      </c>
      <c r="N84" s="774"/>
      <c r="O84" s="774"/>
      <c r="P84" s="774"/>
      <c r="Q84" s="774"/>
      <c r="R84" s="774"/>
      <c r="S84" s="774"/>
      <c r="T84" s="775"/>
      <c r="U84" s="721"/>
      <c r="V84" s="721"/>
      <c r="W84" s="721"/>
      <c r="X84" s="197"/>
      <c r="Y84" s="197"/>
    </row>
    <row r="85" spans="1:25" s="2" customFormat="1" ht="19.2" customHeight="1" x14ac:dyDescent="0.2">
      <c r="B85" s="729"/>
      <c r="C85" s="730"/>
      <c r="D85" s="770" t="s">
        <v>155</v>
      </c>
      <c r="E85" s="771"/>
      <c r="F85" s="771"/>
      <c r="G85" s="771"/>
      <c r="H85" s="771"/>
      <c r="I85" s="771"/>
      <c r="J85" s="771"/>
      <c r="K85" s="771"/>
      <c r="L85" s="772"/>
      <c r="M85" s="773" t="s">
        <v>147</v>
      </c>
      <c r="N85" s="774"/>
      <c r="O85" s="774"/>
      <c r="P85" s="774"/>
      <c r="Q85" s="774"/>
      <c r="R85" s="774"/>
      <c r="S85" s="774"/>
      <c r="T85" s="775"/>
      <c r="U85" s="721"/>
      <c r="V85" s="721"/>
      <c r="W85" s="721"/>
      <c r="X85" s="197"/>
      <c r="Y85" s="197"/>
    </row>
    <row r="86" spans="1:25" s="2" customFormat="1" ht="19.2" customHeight="1" x14ac:dyDescent="0.2">
      <c r="B86" s="729"/>
      <c r="C86" s="728" t="s">
        <v>55</v>
      </c>
      <c r="D86" s="770" t="s">
        <v>156</v>
      </c>
      <c r="E86" s="771"/>
      <c r="F86" s="771"/>
      <c r="G86" s="771"/>
      <c r="H86" s="771"/>
      <c r="I86" s="771"/>
      <c r="J86" s="771"/>
      <c r="K86" s="771"/>
      <c r="L86" s="772"/>
      <c r="M86" s="174"/>
      <c r="N86" s="192"/>
      <c r="O86" s="192"/>
      <c r="P86" s="192"/>
      <c r="Q86" s="192"/>
      <c r="R86" s="192"/>
      <c r="S86" s="192"/>
      <c r="T86" s="192"/>
      <c r="U86" s="721"/>
      <c r="V86" s="721"/>
      <c r="W86" s="721"/>
      <c r="X86" s="197"/>
      <c r="Y86" s="197"/>
    </row>
    <row r="87" spans="1:25" s="2" customFormat="1" ht="19.2" customHeight="1" x14ac:dyDescent="0.2">
      <c r="B87" s="729"/>
      <c r="C87" s="729"/>
      <c r="D87" s="770" t="s">
        <v>157</v>
      </c>
      <c r="E87" s="771"/>
      <c r="F87" s="771"/>
      <c r="G87" s="771"/>
      <c r="H87" s="771"/>
      <c r="I87" s="771"/>
      <c r="J87" s="771"/>
      <c r="K87" s="771"/>
      <c r="L87" s="772"/>
      <c r="M87" s="773" t="s">
        <v>147</v>
      </c>
      <c r="N87" s="774"/>
      <c r="O87" s="774"/>
      <c r="P87" s="774"/>
      <c r="Q87" s="774"/>
      <c r="R87" s="774"/>
      <c r="S87" s="774"/>
      <c r="T87" s="775"/>
      <c r="U87" s="22"/>
      <c r="V87" s="22"/>
      <c r="W87" s="22"/>
      <c r="X87" s="22"/>
      <c r="Y87" s="22"/>
    </row>
    <row r="88" spans="1:25" s="2" customFormat="1" ht="19.2" customHeight="1" x14ac:dyDescent="0.2">
      <c r="B88" s="729"/>
      <c r="C88" s="730"/>
      <c r="D88" s="770" t="s">
        <v>158</v>
      </c>
      <c r="E88" s="771"/>
      <c r="F88" s="771"/>
      <c r="G88" s="771"/>
      <c r="H88" s="771"/>
      <c r="I88" s="771"/>
      <c r="J88" s="771"/>
      <c r="K88" s="771"/>
      <c r="L88" s="772"/>
      <c r="M88" s="773" t="s">
        <v>147</v>
      </c>
      <c r="N88" s="774"/>
      <c r="O88" s="774"/>
      <c r="P88" s="774"/>
      <c r="Q88" s="774"/>
      <c r="R88" s="774"/>
      <c r="S88" s="774"/>
      <c r="T88" s="775"/>
      <c r="U88" s="22"/>
      <c r="V88" s="22"/>
      <c r="W88" s="22"/>
      <c r="X88" s="22"/>
      <c r="Y88" s="22"/>
    </row>
    <row r="89" spans="1:25" s="2" customFormat="1" ht="19.2" customHeight="1" x14ac:dyDescent="0.2">
      <c r="A89" s="85"/>
      <c r="B89" s="730"/>
      <c r="C89" s="198" t="s">
        <v>159</v>
      </c>
      <c r="D89" s="770" t="s">
        <v>160</v>
      </c>
      <c r="E89" s="771"/>
      <c r="F89" s="771"/>
      <c r="G89" s="771"/>
      <c r="H89" s="771"/>
      <c r="I89" s="771"/>
      <c r="J89" s="771"/>
      <c r="K89" s="771"/>
      <c r="L89" s="772"/>
      <c r="M89" s="773" t="s">
        <v>161</v>
      </c>
      <c r="N89" s="774"/>
      <c r="O89" s="774"/>
      <c r="P89" s="774"/>
      <c r="Q89" s="774"/>
      <c r="R89" s="774"/>
      <c r="S89" s="774"/>
      <c r="T89" s="775"/>
      <c r="U89" s="22"/>
      <c r="V89" s="22"/>
      <c r="W89" s="22"/>
      <c r="X89" s="22"/>
      <c r="Y89" s="22"/>
    </row>
    <row r="90" spans="1:25" s="2" customFormat="1" ht="19.2" customHeight="1" x14ac:dyDescent="0.2">
      <c r="B90" s="689" t="s">
        <v>162</v>
      </c>
      <c r="C90" s="690"/>
      <c r="D90" s="690"/>
      <c r="E90" s="690"/>
      <c r="F90" s="690"/>
      <c r="G90" s="690"/>
      <c r="H90" s="690"/>
      <c r="I90" s="690"/>
      <c r="J90" s="690"/>
      <c r="K90" s="690"/>
      <c r="L90" s="691"/>
      <c r="M90" s="174"/>
      <c r="N90" s="193" t="str">
        <f t="shared" ref="N90" si="5">IF(M90="○","","※必ず選択してください。")</f>
        <v>※必ず選択してください。</v>
      </c>
      <c r="O90" s="192"/>
      <c r="P90" s="192"/>
      <c r="Q90" s="192"/>
      <c r="R90" s="192"/>
      <c r="S90" s="192"/>
      <c r="T90" s="192"/>
      <c r="U90" s="192"/>
      <c r="V90" s="192"/>
      <c r="W90" s="192"/>
      <c r="X90" s="192"/>
    </row>
    <row r="91" spans="1:25" s="199" customFormat="1" ht="27" customHeight="1" x14ac:dyDescent="0.45">
      <c r="B91" s="200" t="s">
        <v>163</v>
      </c>
      <c r="C91" s="201"/>
      <c r="D91" s="201"/>
      <c r="E91" s="201"/>
      <c r="F91" s="201"/>
      <c r="G91" s="201"/>
      <c r="H91" s="201"/>
      <c r="I91" s="201"/>
      <c r="J91" s="201"/>
      <c r="K91" s="201"/>
      <c r="L91" s="201"/>
      <c r="M91" s="201"/>
      <c r="N91" s="201"/>
      <c r="O91" s="201"/>
      <c r="P91" s="201"/>
      <c r="Q91" s="201"/>
      <c r="R91" s="201"/>
      <c r="S91" s="201"/>
      <c r="T91" s="201"/>
      <c r="U91" s="201"/>
      <c r="V91" s="201"/>
      <c r="W91" s="201"/>
      <c r="X91" s="201"/>
    </row>
    <row r="92" spans="1:25" s="202" customFormat="1" ht="20.100000000000001" customHeight="1" x14ac:dyDescent="0.2">
      <c r="B92" s="203" t="s">
        <v>164</v>
      </c>
      <c r="C92" s="204"/>
      <c r="D92" s="204"/>
      <c r="E92" s="204"/>
      <c r="F92" s="204"/>
      <c r="G92" s="204"/>
      <c r="H92" s="204"/>
      <c r="I92" s="204"/>
      <c r="J92" s="204"/>
      <c r="K92" s="204"/>
      <c r="L92" s="18"/>
      <c r="M92" s="18"/>
      <c r="N92" s="204"/>
      <c r="O92" s="18"/>
      <c r="P92" s="204"/>
      <c r="Q92" s="121"/>
      <c r="R92" s="204"/>
      <c r="S92" s="121"/>
      <c r="T92" s="204"/>
      <c r="U92" s="121"/>
      <c r="V92" s="204"/>
      <c r="W92" s="121"/>
      <c r="X92" s="121"/>
      <c r="Y92" s="205"/>
    </row>
    <row r="93" spans="1:25" s="202" customFormat="1" ht="20.100000000000001" customHeight="1" x14ac:dyDescent="0.2">
      <c r="B93" s="174"/>
      <c r="C93" s="206" t="s">
        <v>165</v>
      </c>
      <c r="D93" s="204"/>
      <c r="E93" s="18"/>
      <c r="F93" s="204"/>
      <c r="G93" s="204"/>
      <c r="H93" s="204"/>
      <c r="I93" s="204"/>
      <c r="J93" s="204"/>
      <c r="K93" s="204"/>
      <c r="L93" s="204"/>
      <c r="M93" s="174"/>
      <c r="N93" s="206" t="s">
        <v>166</v>
      </c>
      <c r="O93" s="121"/>
      <c r="P93" s="121"/>
      <c r="Q93" s="121"/>
      <c r="R93" s="121"/>
      <c r="S93" s="121"/>
      <c r="T93" s="121"/>
      <c r="U93" s="121"/>
      <c r="V93" s="121"/>
      <c r="W93" s="18"/>
      <c r="X93" s="18"/>
      <c r="Y93" s="205"/>
    </row>
    <row r="94" spans="1:25" s="202" customFormat="1" ht="20.100000000000001" customHeight="1" x14ac:dyDescent="0.2">
      <c r="B94" s="174"/>
      <c r="C94" s="206" t="s">
        <v>167</v>
      </c>
      <c r="D94" s="204"/>
      <c r="E94" s="18"/>
      <c r="F94" s="204"/>
      <c r="G94" s="204"/>
      <c r="H94" s="204"/>
      <c r="I94" s="204"/>
      <c r="J94" s="204"/>
      <c r="K94" s="204"/>
      <c r="L94" s="204"/>
      <c r="M94" s="174"/>
      <c r="N94" s="768" t="s">
        <v>168</v>
      </c>
      <c r="O94" s="769"/>
      <c r="P94" s="769"/>
      <c r="Q94" s="769"/>
      <c r="R94" s="769"/>
      <c r="S94" s="769"/>
      <c r="T94" s="769"/>
      <c r="U94" s="769"/>
      <c r="V94" s="769"/>
      <c r="W94" s="769"/>
      <c r="X94" s="207"/>
      <c r="Y94" s="205"/>
    </row>
    <row r="95" spans="1:25" s="202" customFormat="1" ht="20.100000000000001" customHeight="1" x14ac:dyDescent="0.2">
      <c r="B95" s="174"/>
      <c r="C95" s="206" t="s">
        <v>169</v>
      </c>
      <c r="D95" s="204"/>
      <c r="E95" s="18"/>
      <c r="F95" s="204"/>
      <c r="G95" s="204"/>
      <c r="H95" s="204"/>
      <c r="I95" s="204"/>
      <c r="J95" s="204"/>
      <c r="K95" s="204"/>
      <c r="L95" s="204"/>
      <c r="M95" s="174"/>
      <c r="N95" s="206" t="s">
        <v>170</v>
      </c>
      <c r="O95" s="121"/>
      <c r="P95" s="18"/>
      <c r="Q95" s="758"/>
      <c r="R95" s="759"/>
      <c r="S95" s="759"/>
      <c r="T95" s="759"/>
      <c r="U95" s="759"/>
      <c r="V95" s="760"/>
      <c r="W95" s="18"/>
      <c r="X95" s="18"/>
      <c r="Y95" s="205"/>
    </row>
    <row r="96" spans="1:25" s="202" customFormat="1" ht="20.100000000000001" customHeight="1" x14ac:dyDescent="0.2">
      <c r="B96" s="208" t="s">
        <v>171</v>
      </c>
      <c r="C96" s="204"/>
      <c r="D96" s="204"/>
      <c r="E96" s="204"/>
      <c r="F96" s="204"/>
      <c r="G96" s="204"/>
      <c r="H96" s="204"/>
      <c r="I96" s="204"/>
      <c r="J96" s="204"/>
      <c r="K96" s="204"/>
      <c r="L96" s="18"/>
      <c r="M96" s="209"/>
      <c r="N96" s="18"/>
      <c r="O96" s="204"/>
      <c r="P96" s="121"/>
      <c r="Q96" s="204"/>
      <c r="R96" s="121"/>
      <c r="S96" s="204"/>
      <c r="T96" s="121"/>
      <c r="U96" s="204"/>
      <c r="V96" s="121"/>
      <c r="W96" s="18"/>
      <c r="X96" s="18"/>
      <c r="Y96" s="205"/>
    </row>
    <row r="97" spans="1:25" s="202" customFormat="1" ht="20.100000000000001" customHeight="1" x14ac:dyDescent="0.2">
      <c r="B97" s="174"/>
      <c r="C97" s="206" t="s">
        <v>172</v>
      </c>
      <c r="D97" s="18"/>
      <c r="E97" s="204"/>
      <c r="F97" s="204"/>
      <c r="G97" s="204"/>
      <c r="H97" s="204"/>
      <c r="I97" s="204"/>
      <c r="J97" s="204"/>
      <c r="K97" s="204"/>
      <c r="L97" s="204"/>
      <c r="M97" s="174"/>
      <c r="N97" s="206" t="s">
        <v>173</v>
      </c>
      <c r="O97" s="121"/>
      <c r="P97" s="121"/>
      <c r="Q97" s="121"/>
      <c r="R97" s="121"/>
      <c r="S97" s="121"/>
      <c r="T97" s="121"/>
      <c r="U97" s="121"/>
      <c r="V97" s="121"/>
      <c r="W97" s="18"/>
      <c r="X97" s="18"/>
      <c r="Y97" s="205"/>
    </row>
    <row r="98" spans="1:25" s="202" customFormat="1" ht="20.100000000000001" customHeight="1" x14ac:dyDescent="0.2">
      <c r="B98" s="174"/>
      <c r="C98" s="206" t="s">
        <v>174</v>
      </c>
      <c r="D98" s="18"/>
      <c r="E98" s="204"/>
      <c r="F98" s="204"/>
      <c r="G98" s="204"/>
      <c r="H98" s="204"/>
      <c r="I98" s="204"/>
      <c r="J98" s="204"/>
      <c r="K98" s="204"/>
      <c r="L98" s="204"/>
      <c r="M98" s="174"/>
      <c r="N98" s="206" t="s">
        <v>175</v>
      </c>
      <c r="O98" s="121"/>
      <c r="P98" s="18"/>
      <c r="Q98" s="758"/>
      <c r="R98" s="759"/>
      <c r="S98" s="759"/>
      <c r="T98" s="759"/>
      <c r="U98" s="759"/>
      <c r="V98" s="760"/>
      <c r="W98" s="18"/>
      <c r="X98" s="18"/>
      <c r="Y98" s="205"/>
    </row>
    <row r="99" spans="1:25" s="202" customFormat="1" ht="20.100000000000001" customHeight="1" x14ac:dyDescent="0.2">
      <c r="B99" s="174"/>
      <c r="C99" s="206" t="s">
        <v>176</v>
      </c>
      <c r="D99" s="18"/>
      <c r="E99" s="204"/>
      <c r="F99" s="204"/>
      <c r="G99" s="204"/>
      <c r="H99" s="204"/>
      <c r="I99" s="204"/>
      <c r="J99" s="204"/>
      <c r="K99" s="204"/>
      <c r="L99" s="204"/>
      <c r="M99" s="18"/>
      <c r="N99" s="209"/>
      <c r="O99" s="204" t="s">
        <v>177</v>
      </c>
      <c r="P99" s="121"/>
      <c r="Q99" s="121"/>
      <c r="R99" s="121"/>
      <c r="S99" s="121"/>
      <c r="T99" s="121"/>
      <c r="U99" s="121"/>
      <c r="V99" s="121"/>
      <c r="W99" s="121"/>
      <c r="X99" s="121"/>
      <c r="Y99" s="205"/>
    </row>
    <row r="100" spans="1:25" s="202" customFormat="1" ht="20.100000000000001" customHeight="1" x14ac:dyDescent="0.2">
      <c r="B100" s="208" t="s">
        <v>178</v>
      </c>
      <c r="C100" s="204"/>
      <c r="D100" s="204"/>
      <c r="E100" s="204"/>
      <c r="F100" s="204"/>
      <c r="G100" s="204"/>
      <c r="H100" s="204"/>
      <c r="I100" s="204"/>
      <c r="J100" s="204"/>
      <c r="K100" s="204"/>
      <c r="L100" s="18"/>
      <c r="M100" s="18"/>
      <c r="N100" s="209"/>
      <c r="O100" s="18"/>
      <c r="P100" s="204"/>
      <c r="Q100" s="121"/>
      <c r="R100" s="204"/>
      <c r="S100" s="121"/>
      <c r="T100" s="204"/>
      <c r="U100" s="121"/>
      <c r="V100" s="204"/>
      <c r="W100" s="121"/>
      <c r="X100" s="121"/>
      <c r="Y100" s="205"/>
    </row>
    <row r="101" spans="1:25" s="202" customFormat="1" ht="20.100000000000001" customHeight="1" x14ac:dyDescent="0.2">
      <c r="B101" s="174"/>
      <c r="C101" s="206" t="s">
        <v>179</v>
      </c>
      <c r="D101" s="18"/>
      <c r="E101" s="204"/>
      <c r="F101" s="204"/>
      <c r="G101" s="204"/>
      <c r="H101" s="204"/>
      <c r="I101" s="204"/>
      <c r="J101" s="204"/>
      <c r="K101" s="204"/>
      <c r="L101" s="204"/>
      <c r="M101" s="174"/>
      <c r="N101" s="206" t="s">
        <v>180</v>
      </c>
      <c r="O101" s="204"/>
      <c r="P101" s="204"/>
      <c r="Q101" s="204"/>
      <c r="R101" s="204"/>
      <c r="S101" s="204"/>
      <c r="T101" s="204"/>
      <c r="U101" s="18"/>
      <c r="V101" s="121"/>
      <c r="W101" s="18"/>
      <c r="X101" s="18"/>
      <c r="Y101" s="205"/>
    </row>
    <row r="102" spans="1:25" s="202" customFormat="1" ht="20.100000000000001" customHeight="1" x14ac:dyDescent="0.2">
      <c r="B102" s="174"/>
      <c r="C102" s="206" t="s">
        <v>181</v>
      </c>
      <c r="D102" s="18"/>
      <c r="E102" s="204"/>
      <c r="F102" s="204"/>
      <c r="G102" s="204"/>
      <c r="H102" s="204"/>
      <c r="I102" s="204"/>
      <c r="J102" s="204"/>
      <c r="K102" s="204"/>
      <c r="L102" s="204"/>
      <c r="M102" s="174"/>
      <c r="N102" s="206" t="s">
        <v>182</v>
      </c>
      <c r="O102" s="204"/>
      <c r="P102" s="204"/>
      <c r="Q102" s="204"/>
      <c r="R102" s="204"/>
      <c r="S102" s="204"/>
      <c r="T102" s="204"/>
      <c r="U102" s="18"/>
      <c r="V102" s="121"/>
      <c r="W102" s="18"/>
      <c r="X102" s="18"/>
      <c r="Y102" s="205"/>
    </row>
    <row r="103" spans="1:25" s="202" customFormat="1" ht="20.100000000000001" customHeight="1" x14ac:dyDescent="0.2">
      <c r="B103" s="174"/>
      <c r="C103" s="206" t="s">
        <v>183</v>
      </c>
      <c r="D103" s="18"/>
      <c r="E103" s="204"/>
      <c r="F103" s="204"/>
      <c r="G103" s="204"/>
      <c r="H103" s="204"/>
      <c r="I103" s="204"/>
      <c r="J103" s="204"/>
      <c r="K103" s="204"/>
      <c r="L103" s="204"/>
      <c r="M103" s="174"/>
      <c r="N103" s="206" t="s">
        <v>184</v>
      </c>
      <c r="O103" s="204"/>
      <c r="P103" s="18"/>
      <c r="Q103" s="758"/>
      <c r="R103" s="759"/>
      <c r="S103" s="759"/>
      <c r="T103" s="759"/>
      <c r="U103" s="759"/>
      <c r="V103" s="760"/>
      <c r="W103" s="18"/>
      <c r="X103" s="18"/>
      <c r="Y103" s="205"/>
    </row>
    <row r="104" spans="1:25" s="202" customFormat="1" ht="20.100000000000001" customHeight="1" x14ac:dyDescent="0.2">
      <c r="B104" s="174"/>
      <c r="C104" s="206" t="s">
        <v>185</v>
      </c>
      <c r="D104" s="18"/>
      <c r="E104" s="18"/>
      <c r="F104" s="18"/>
      <c r="G104" s="18"/>
      <c r="H104" s="18"/>
      <c r="I104" s="18"/>
      <c r="J104" s="18"/>
      <c r="K104" s="18"/>
      <c r="L104" s="18"/>
      <c r="M104" s="209"/>
      <c r="N104" s="204" t="s">
        <v>177</v>
      </c>
      <c r="O104" s="121"/>
      <c r="P104" s="18"/>
      <c r="Q104" s="18"/>
      <c r="R104" s="18"/>
      <c r="S104" s="18"/>
      <c r="T104" s="18"/>
      <c r="U104" s="18"/>
      <c r="V104" s="18"/>
      <c r="W104" s="18"/>
      <c r="X104" s="18"/>
      <c r="Y104" s="205"/>
    </row>
    <row r="105" spans="1:25" s="202" customFormat="1" ht="20.100000000000001" customHeight="1" x14ac:dyDescent="0.2">
      <c r="B105" s="764" t="s">
        <v>186</v>
      </c>
      <c r="C105" s="764"/>
      <c r="D105" s="764"/>
      <c r="E105" s="764"/>
      <c r="F105" s="764"/>
      <c r="G105" s="764"/>
      <c r="H105" s="764"/>
      <c r="I105" s="764"/>
      <c r="J105" s="764"/>
      <c r="K105" s="764"/>
      <c r="L105" s="764"/>
      <c r="M105" s="764"/>
      <c r="N105" s="764"/>
      <c r="O105" s="764"/>
      <c r="P105" s="764"/>
      <c r="Q105" s="764"/>
      <c r="R105" s="764"/>
      <c r="S105" s="764"/>
      <c r="T105" s="764"/>
      <c r="U105" s="764"/>
      <c r="V105" s="764"/>
      <c r="W105" s="764"/>
      <c r="X105" s="210"/>
      <c r="Y105" s="205"/>
    </row>
    <row r="106" spans="1:25" s="202" customFormat="1" ht="20.100000000000001" customHeight="1" x14ac:dyDescent="0.2">
      <c r="B106" s="174"/>
      <c r="C106" s="755" t="s">
        <v>187</v>
      </c>
      <c r="D106" s="756"/>
      <c r="E106" s="756"/>
      <c r="F106" s="756"/>
      <c r="G106" s="756"/>
      <c r="H106" s="756"/>
      <c r="I106" s="756"/>
      <c r="J106" s="756"/>
      <c r="K106" s="756"/>
      <c r="L106" s="757"/>
      <c r="M106" s="174"/>
      <c r="N106" s="761" t="s">
        <v>188</v>
      </c>
      <c r="O106" s="762"/>
      <c r="P106" s="762"/>
      <c r="Q106" s="762"/>
      <c r="R106" s="762"/>
      <c r="S106" s="762"/>
      <c r="T106" s="762"/>
      <c r="U106" s="762"/>
      <c r="V106" s="762"/>
      <c r="W106" s="18"/>
      <c r="X106" s="18"/>
      <c r="Y106" s="205"/>
    </row>
    <row r="107" spans="1:25" s="202" customFormat="1" ht="20.100000000000001" customHeight="1" x14ac:dyDescent="0.2">
      <c r="B107" s="174"/>
      <c r="C107" s="765" t="s">
        <v>189</v>
      </c>
      <c r="D107" s="766"/>
      <c r="E107" s="766"/>
      <c r="F107" s="766"/>
      <c r="G107" s="766"/>
      <c r="H107" s="766"/>
      <c r="I107" s="766"/>
      <c r="J107" s="766"/>
      <c r="K107" s="766"/>
      <c r="L107" s="767"/>
      <c r="M107" s="174"/>
      <c r="N107" s="211" t="s">
        <v>190</v>
      </c>
      <c r="O107" s="212"/>
      <c r="P107" s="213"/>
      <c r="Q107" s="213"/>
      <c r="R107" s="213"/>
      <c r="S107" s="213"/>
      <c r="T107" s="213"/>
      <c r="U107" s="213"/>
      <c r="V107" s="213"/>
      <c r="W107" s="18"/>
      <c r="X107" s="18"/>
      <c r="Y107" s="205"/>
    </row>
    <row r="108" spans="1:25" s="202" customFormat="1" ht="20.100000000000001" customHeight="1" x14ac:dyDescent="0.2">
      <c r="B108" s="174"/>
      <c r="C108" s="755" t="s">
        <v>191</v>
      </c>
      <c r="D108" s="756"/>
      <c r="E108" s="756"/>
      <c r="F108" s="756"/>
      <c r="G108" s="756"/>
      <c r="H108" s="756"/>
      <c r="I108" s="756"/>
      <c r="J108" s="756"/>
      <c r="K108" s="756"/>
      <c r="L108" s="757"/>
      <c r="M108" s="174"/>
      <c r="N108" s="214" t="s">
        <v>192</v>
      </c>
      <c r="O108" s="204"/>
      <c r="P108" s="18"/>
      <c r="Q108" s="758"/>
      <c r="R108" s="759"/>
      <c r="S108" s="759"/>
      <c r="T108" s="759"/>
      <c r="U108" s="759"/>
      <c r="V108" s="760"/>
      <c r="W108" s="18"/>
      <c r="X108" s="18"/>
      <c r="Y108" s="205"/>
    </row>
    <row r="109" spans="1:25" s="202" customFormat="1" ht="21.6" customHeight="1" x14ac:dyDescent="0.2">
      <c r="B109" s="174"/>
      <c r="C109" s="761" t="s">
        <v>193</v>
      </c>
      <c r="D109" s="762"/>
      <c r="E109" s="762"/>
      <c r="F109" s="762"/>
      <c r="G109" s="762"/>
      <c r="H109" s="762"/>
      <c r="I109" s="762"/>
      <c r="J109" s="762"/>
      <c r="K109" s="762"/>
      <c r="L109" s="762"/>
      <c r="M109" s="18"/>
      <c r="N109" s="209" t="s">
        <v>177</v>
      </c>
      <c r="O109" s="121"/>
      <c r="P109" s="121"/>
      <c r="Q109" s="121"/>
      <c r="R109" s="121"/>
      <c r="S109" s="121"/>
      <c r="T109" s="121"/>
      <c r="U109" s="121"/>
      <c r="V109" s="121"/>
      <c r="W109" s="121"/>
      <c r="X109" s="121"/>
      <c r="Y109" s="205"/>
    </row>
    <row r="110" spans="1:25" s="202" customFormat="1" ht="12" customHeight="1" x14ac:dyDescent="0.2">
      <c r="B110" s="3"/>
      <c r="C110" s="5"/>
      <c r="D110" s="2"/>
      <c r="E110" s="2"/>
      <c r="F110" s="2"/>
      <c r="G110" s="2"/>
      <c r="H110" s="2"/>
      <c r="I110" s="2"/>
      <c r="J110" s="2"/>
      <c r="K110" s="2"/>
      <c r="L110" s="2"/>
      <c r="M110" s="2"/>
      <c r="N110" s="3"/>
      <c r="O110" s="215"/>
      <c r="P110" s="215"/>
      <c r="Q110" s="215"/>
      <c r="R110" s="215"/>
      <c r="S110" s="215"/>
      <c r="T110" s="215"/>
      <c r="U110" s="215"/>
      <c r="V110" s="215"/>
      <c r="W110" s="215"/>
      <c r="X110" s="215"/>
      <c r="Y110" s="205"/>
    </row>
    <row r="111" spans="1:25" ht="19.5" customHeight="1" x14ac:dyDescent="0.5">
      <c r="A111" s="9" t="s">
        <v>194</v>
      </c>
      <c r="B111" s="216"/>
      <c r="K111" s="217"/>
    </row>
    <row r="112" spans="1:25" s="2" customFormat="1" ht="19.5" customHeight="1" x14ac:dyDescent="0.45">
      <c r="A112" s="9" t="s">
        <v>195</v>
      </c>
      <c r="B112" s="218"/>
      <c r="K112" s="219" t="s">
        <v>132</v>
      </c>
    </row>
    <row r="113" spans="2:28" ht="11.7" customHeight="1" x14ac:dyDescent="0.45">
      <c r="B113" s="711" t="s">
        <v>133</v>
      </c>
      <c r="C113" s="711"/>
      <c r="D113" s="711"/>
      <c r="E113" s="553" t="s">
        <v>134</v>
      </c>
      <c r="F113" s="554"/>
      <c r="G113" s="554"/>
      <c r="H113" s="554"/>
      <c r="I113" s="554"/>
      <c r="J113" s="554"/>
      <c r="K113" s="554"/>
      <c r="L113" s="554"/>
      <c r="M113" s="554"/>
      <c r="N113" s="555"/>
      <c r="O113" s="718" t="s">
        <v>135</v>
      </c>
      <c r="P113" s="220"/>
      <c r="Q113" s="220"/>
      <c r="R113" s="220"/>
      <c r="S113" s="220"/>
      <c r="T113" s="220"/>
      <c r="U113" s="220"/>
      <c r="V113" s="220"/>
      <c r="W113" s="220"/>
      <c r="X113" s="220"/>
      <c r="Y113" s="220"/>
      <c r="Z113" s="220"/>
    </row>
    <row r="114" spans="2:28" s="2" customFormat="1" ht="11.7" customHeight="1" x14ac:dyDescent="0.2">
      <c r="B114" s="711"/>
      <c r="C114" s="711"/>
      <c r="D114" s="711"/>
      <c r="E114" s="556"/>
      <c r="F114" s="763"/>
      <c r="G114" s="763"/>
      <c r="H114" s="763"/>
      <c r="I114" s="763"/>
      <c r="J114" s="763"/>
      <c r="K114" s="763"/>
      <c r="L114" s="763"/>
      <c r="M114" s="763"/>
      <c r="N114" s="557"/>
      <c r="O114" s="718"/>
      <c r="P114" s="192"/>
      <c r="Q114" s="192"/>
      <c r="R114" s="192"/>
      <c r="S114" s="192"/>
      <c r="T114" s="192"/>
      <c r="U114" s="192"/>
      <c r="V114" s="192"/>
      <c r="W114" s="192"/>
      <c r="X114" s="192"/>
      <c r="Y114" s="192"/>
      <c r="Z114" s="192"/>
    </row>
    <row r="115" spans="2:28" s="2" customFormat="1" ht="19.5" customHeight="1" x14ac:dyDescent="0.2">
      <c r="B115" s="730" t="s">
        <v>196</v>
      </c>
      <c r="C115" s="741" t="s">
        <v>197</v>
      </c>
      <c r="D115" s="742"/>
      <c r="E115" s="689" t="s">
        <v>198</v>
      </c>
      <c r="F115" s="690"/>
      <c r="G115" s="690"/>
      <c r="H115" s="690"/>
      <c r="I115" s="690"/>
      <c r="J115" s="690"/>
      <c r="K115" s="690"/>
      <c r="L115" s="690"/>
      <c r="M115" s="690"/>
      <c r="N115" s="691"/>
      <c r="O115" s="174"/>
      <c r="P115" s="745" t="str">
        <f>IF(COUNTIF(O115:O118,"○")=0,"※24～27のうち該当する活動項目を全て選択してください。","")</f>
        <v>※24～27のうち該当する活動項目を全て選択してください。</v>
      </c>
      <c r="Q115" s="746"/>
      <c r="R115" s="746"/>
      <c r="S115" s="746"/>
      <c r="T115" s="746"/>
      <c r="U115" s="746"/>
      <c r="V115" s="746"/>
      <c r="W115" s="746"/>
      <c r="X115" s="221"/>
      <c r="Y115" s="221"/>
      <c r="Z115" s="221"/>
      <c r="AA115" s="221"/>
      <c r="AB115" s="222"/>
    </row>
    <row r="116" spans="2:28" s="2" customFormat="1" ht="19.5" customHeight="1" x14ac:dyDescent="0.2">
      <c r="B116" s="740"/>
      <c r="C116" s="743"/>
      <c r="D116" s="744"/>
      <c r="E116" s="689" t="s">
        <v>199</v>
      </c>
      <c r="F116" s="690"/>
      <c r="G116" s="690"/>
      <c r="H116" s="690"/>
      <c r="I116" s="690"/>
      <c r="J116" s="690"/>
      <c r="K116" s="690"/>
      <c r="L116" s="690"/>
      <c r="M116" s="690"/>
      <c r="N116" s="691"/>
      <c r="O116" s="174"/>
      <c r="P116" s="745"/>
      <c r="Q116" s="746"/>
      <c r="R116" s="746"/>
      <c r="S116" s="746"/>
      <c r="T116" s="746"/>
      <c r="U116" s="746"/>
      <c r="V116" s="746"/>
      <c r="W116" s="746"/>
      <c r="X116" s="221"/>
      <c r="Y116" s="221"/>
      <c r="Z116" s="221"/>
      <c r="AA116" s="221"/>
      <c r="AB116" s="222"/>
    </row>
    <row r="117" spans="2:28" s="2" customFormat="1" ht="19.5" customHeight="1" x14ac:dyDescent="0.2">
      <c r="B117" s="740"/>
      <c r="C117" s="743"/>
      <c r="D117" s="744"/>
      <c r="E117" s="689" t="s">
        <v>200</v>
      </c>
      <c r="F117" s="690"/>
      <c r="G117" s="690"/>
      <c r="H117" s="690"/>
      <c r="I117" s="690"/>
      <c r="J117" s="690"/>
      <c r="K117" s="690"/>
      <c r="L117" s="690"/>
      <c r="M117" s="690"/>
      <c r="N117" s="691"/>
      <c r="O117" s="174"/>
      <c r="P117" s="745"/>
      <c r="Q117" s="746"/>
      <c r="R117" s="746"/>
      <c r="S117" s="746"/>
      <c r="T117" s="746"/>
      <c r="U117" s="746"/>
      <c r="V117" s="746"/>
      <c r="W117" s="746"/>
      <c r="X117" s="221"/>
      <c r="Y117" s="221"/>
      <c r="Z117" s="221"/>
      <c r="AA117" s="221"/>
      <c r="AB117" s="222"/>
    </row>
    <row r="118" spans="2:28" s="2" customFormat="1" ht="19.5" customHeight="1" x14ac:dyDescent="0.2">
      <c r="B118" s="740"/>
      <c r="C118" s="743"/>
      <c r="D118" s="744"/>
      <c r="E118" s="689" t="s">
        <v>201</v>
      </c>
      <c r="F118" s="690"/>
      <c r="G118" s="690"/>
      <c r="H118" s="690"/>
      <c r="I118" s="690"/>
      <c r="J118" s="690"/>
      <c r="K118" s="690"/>
      <c r="L118" s="690"/>
      <c r="M118" s="690"/>
      <c r="N118" s="691"/>
      <c r="O118" s="174"/>
      <c r="P118" s="745"/>
      <c r="Q118" s="746"/>
      <c r="R118" s="746"/>
      <c r="S118" s="746"/>
      <c r="T118" s="746"/>
      <c r="U118" s="746"/>
      <c r="V118" s="746"/>
      <c r="W118" s="746"/>
      <c r="X118" s="221"/>
      <c r="Y118" s="221"/>
      <c r="Z118" s="221"/>
      <c r="AA118" s="221"/>
      <c r="AB118" s="222"/>
    </row>
    <row r="119" spans="2:28" s="2" customFormat="1" ht="19.5" customHeight="1" x14ac:dyDescent="0.2">
      <c r="B119" s="740"/>
      <c r="C119" s="743"/>
      <c r="D119" s="744"/>
      <c r="E119" s="689" t="s">
        <v>202</v>
      </c>
      <c r="F119" s="690"/>
      <c r="G119" s="690"/>
      <c r="H119" s="690"/>
      <c r="I119" s="690"/>
      <c r="J119" s="690"/>
      <c r="K119" s="690"/>
      <c r="L119" s="690"/>
      <c r="M119" s="690"/>
      <c r="N119" s="691"/>
      <c r="O119" s="174"/>
      <c r="P119" s="193" t="str">
        <f t="shared" ref="P119" si="6">IF(O119="○","","※必ず選択してください。")</f>
        <v>※必ず選択してください。</v>
      </c>
      <c r="Q119" s="192"/>
      <c r="R119" s="192"/>
      <c r="S119" s="192"/>
      <c r="T119" s="192"/>
      <c r="U119" s="192"/>
      <c r="V119" s="192"/>
      <c r="W119" s="192"/>
      <c r="X119" s="192"/>
      <c r="Y119" s="192"/>
      <c r="Z119" s="192"/>
    </row>
    <row r="120" spans="2:28" s="202" customFormat="1" ht="19.5" customHeight="1" x14ac:dyDescent="0.2">
      <c r="B120" s="740"/>
      <c r="C120" s="747" t="s">
        <v>139</v>
      </c>
      <c r="D120" s="748"/>
      <c r="E120" s="749" t="s">
        <v>203</v>
      </c>
      <c r="F120" s="750"/>
      <c r="G120" s="750"/>
      <c r="H120" s="750"/>
      <c r="I120" s="750"/>
      <c r="J120" s="750"/>
      <c r="K120" s="750"/>
      <c r="L120" s="750"/>
      <c r="M120" s="750"/>
      <c r="N120" s="751"/>
      <c r="O120" s="752" t="s">
        <v>204</v>
      </c>
      <c r="P120" s="753"/>
      <c r="Q120" s="753"/>
      <c r="R120" s="753"/>
      <c r="S120" s="753"/>
      <c r="T120" s="753"/>
      <c r="U120" s="753"/>
      <c r="V120" s="754"/>
      <c r="W120" s="223"/>
      <c r="X120" s="224"/>
      <c r="Y120" s="224"/>
      <c r="Z120" s="224"/>
    </row>
    <row r="121" spans="2:28" s="2" customFormat="1" ht="19.5" customHeight="1" x14ac:dyDescent="0.2">
      <c r="B121" s="740"/>
      <c r="C121" s="731" t="s">
        <v>142</v>
      </c>
      <c r="D121" s="732"/>
      <c r="E121" s="689" t="s">
        <v>205</v>
      </c>
      <c r="F121" s="690"/>
      <c r="G121" s="690"/>
      <c r="H121" s="690"/>
      <c r="I121" s="690"/>
      <c r="J121" s="690"/>
      <c r="K121" s="690"/>
      <c r="L121" s="690"/>
      <c r="M121" s="690"/>
      <c r="N121" s="691"/>
      <c r="O121" s="752" t="s">
        <v>206</v>
      </c>
      <c r="P121" s="753"/>
      <c r="Q121" s="753"/>
      <c r="R121" s="753"/>
      <c r="S121" s="753"/>
      <c r="T121" s="753"/>
      <c r="U121" s="753"/>
      <c r="V121" s="754"/>
      <c r="W121" s="225"/>
    </row>
    <row r="122" spans="2:28" s="2" customFormat="1" ht="19.5" customHeight="1" x14ac:dyDescent="0.2">
      <c r="B122" s="740"/>
      <c r="C122" s="733"/>
      <c r="D122" s="734"/>
      <c r="E122" s="689" t="s">
        <v>207</v>
      </c>
      <c r="F122" s="690"/>
      <c r="G122" s="690"/>
      <c r="H122" s="690"/>
      <c r="I122" s="690"/>
      <c r="J122" s="690"/>
      <c r="K122" s="690"/>
      <c r="L122" s="690"/>
      <c r="M122" s="690"/>
      <c r="N122" s="691"/>
      <c r="O122" s="752" t="s">
        <v>206</v>
      </c>
      <c r="P122" s="753"/>
      <c r="Q122" s="753"/>
      <c r="R122" s="753"/>
      <c r="S122" s="753"/>
      <c r="T122" s="753"/>
      <c r="U122" s="753"/>
      <c r="V122" s="754"/>
      <c r="W122" s="225"/>
    </row>
    <row r="123" spans="2:28" s="2" customFormat="1" ht="19.5" customHeight="1" x14ac:dyDescent="0.2">
      <c r="B123" s="740"/>
      <c r="C123" s="733"/>
      <c r="D123" s="734"/>
      <c r="E123" s="689" t="s">
        <v>208</v>
      </c>
      <c r="F123" s="690"/>
      <c r="G123" s="690"/>
      <c r="H123" s="690"/>
      <c r="I123" s="690"/>
      <c r="J123" s="690"/>
      <c r="K123" s="690"/>
      <c r="L123" s="690"/>
      <c r="M123" s="690"/>
      <c r="N123" s="691"/>
      <c r="O123" s="752" t="s">
        <v>206</v>
      </c>
      <c r="P123" s="753"/>
      <c r="Q123" s="753"/>
      <c r="R123" s="753"/>
      <c r="S123" s="753"/>
      <c r="T123" s="753"/>
      <c r="U123" s="753"/>
      <c r="V123" s="754"/>
      <c r="W123" s="225"/>
    </row>
    <row r="124" spans="2:28" s="2" customFormat="1" ht="19.5" customHeight="1" x14ac:dyDescent="0.2">
      <c r="B124" s="740"/>
      <c r="C124" s="733"/>
      <c r="D124" s="734"/>
      <c r="E124" s="689" t="s">
        <v>209</v>
      </c>
      <c r="F124" s="690"/>
      <c r="G124" s="690"/>
      <c r="H124" s="690"/>
      <c r="I124" s="690"/>
      <c r="J124" s="690"/>
      <c r="K124" s="690"/>
      <c r="L124" s="690"/>
      <c r="M124" s="690"/>
      <c r="N124" s="691"/>
      <c r="O124" s="752" t="s">
        <v>206</v>
      </c>
      <c r="P124" s="753"/>
      <c r="Q124" s="753"/>
      <c r="R124" s="753"/>
      <c r="S124" s="753"/>
      <c r="T124" s="753"/>
      <c r="U124" s="753"/>
      <c r="V124" s="754"/>
      <c r="W124" s="225"/>
    </row>
    <row r="125" spans="2:28" s="2" customFormat="1" ht="19.5" customHeight="1" x14ac:dyDescent="0.2">
      <c r="B125" s="728" t="s">
        <v>210</v>
      </c>
      <c r="C125" s="731" t="s">
        <v>211</v>
      </c>
      <c r="D125" s="732"/>
      <c r="E125" s="689" t="s">
        <v>212</v>
      </c>
      <c r="F125" s="690"/>
      <c r="G125" s="690"/>
      <c r="H125" s="690"/>
      <c r="I125" s="690"/>
      <c r="J125" s="690"/>
      <c r="K125" s="690"/>
      <c r="L125" s="690"/>
      <c r="M125" s="690"/>
      <c r="N125" s="691"/>
      <c r="O125" s="196"/>
      <c r="P125" s="720" t="str">
        <f>IF(COUNTIF(O125:O129,"○")=0,"※34～38のいずれかを選択してください。","")</f>
        <v>※34～38のいずれかを選択してください。</v>
      </c>
      <c r="Q125" s="721"/>
      <c r="R125" s="721"/>
      <c r="S125" s="721"/>
      <c r="T125" s="721"/>
      <c r="U125" s="721"/>
      <c r="V125" s="721"/>
      <c r="W125" s="721"/>
      <c r="X125" s="197"/>
      <c r="Y125" s="197"/>
      <c r="Z125" s="197"/>
      <c r="AA125" s="197"/>
      <c r="AB125" s="222"/>
    </row>
    <row r="126" spans="2:28" s="2" customFormat="1" ht="19.5" customHeight="1" x14ac:dyDescent="0.2">
      <c r="B126" s="729"/>
      <c r="C126" s="733"/>
      <c r="D126" s="734"/>
      <c r="E126" s="737" t="s">
        <v>213</v>
      </c>
      <c r="F126" s="738"/>
      <c r="G126" s="738"/>
      <c r="H126" s="738"/>
      <c r="I126" s="738"/>
      <c r="J126" s="738"/>
      <c r="K126" s="738"/>
      <c r="L126" s="738"/>
      <c r="M126" s="738"/>
      <c r="N126" s="739"/>
      <c r="O126" s="174"/>
      <c r="P126" s="720"/>
      <c r="Q126" s="721"/>
      <c r="R126" s="721"/>
      <c r="S126" s="721"/>
      <c r="T126" s="721"/>
      <c r="U126" s="721"/>
      <c r="V126" s="721"/>
      <c r="W126" s="721"/>
      <c r="X126" s="197"/>
      <c r="Y126" s="197"/>
      <c r="Z126" s="197"/>
      <c r="AA126" s="197"/>
      <c r="AB126" s="222"/>
    </row>
    <row r="127" spans="2:28" s="2" customFormat="1" ht="19.5" customHeight="1" x14ac:dyDescent="0.2">
      <c r="B127" s="729"/>
      <c r="C127" s="733"/>
      <c r="D127" s="734"/>
      <c r="E127" s="689" t="s">
        <v>214</v>
      </c>
      <c r="F127" s="690"/>
      <c r="G127" s="690"/>
      <c r="H127" s="690"/>
      <c r="I127" s="690"/>
      <c r="J127" s="690"/>
      <c r="K127" s="690"/>
      <c r="L127" s="690"/>
      <c r="M127" s="690"/>
      <c r="N127" s="691"/>
      <c r="O127" s="174"/>
      <c r="P127" s="720"/>
      <c r="Q127" s="721"/>
      <c r="R127" s="721"/>
      <c r="S127" s="721"/>
      <c r="T127" s="721"/>
      <c r="U127" s="721"/>
      <c r="V127" s="721"/>
      <c r="W127" s="721"/>
      <c r="X127" s="197"/>
      <c r="Y127" s="197"/>
      <c r="Z127" s="197"/>
      <c r="AA127" s="197"/>
      <c r="AB127" s="222"/>
    </row>
    <row r="128" spans="2:28" s="2" customFormat="1" ht="32.1" customHeight="1" x14ac:dyDescent="0.2">
      <c r="B128" s="729"/>
      <c r="C128" s="733"/>
      <c r="D128" s="734"/>
      <c r="E128" s="689" t="s">
        <v>215</v>
      </c>
      <c r="F128" s="690"/>
      <c r="G128" s="690"/>
      <c r="H128" s="690"/>
      <c r="I128" s="690"/>
      <c r="J128" s="690"/>
      <c r="K128" s="690"/>
      <c r="L128" s="690"/>
      <c r="M128" s="690"/>
      <c r="N128" s="691"/>
      <c r="O128" s="174"/>
      <c r="P128" s="720"/>
      <c r="Q128" s="721"/>
      <c r="R128" s="721"/>
      <c r="S128" s="721"/>
      <c r="T128" s="721"/>
      <c r="U128" s="721"/>
      <c r="V128" s="721"/>
      <c r="W128" s="721"/>
      <c r="X128" s="197"/>
      <c r="Y128" s="197"/>
      <c r="Z128" s="197"/>
      <c r="AA128" s="197"/>
      <c r="AB128" s="222"/>
    </row>
    <row r="129" spans="1:29" s="2" customFormat="1" ht="19.5" customHeight="1" x14ac:dyDescent="0.2">
      <c r="B129" s="729"/>
      <c r="C129" s="735"/>
      <c r="D129" s="736"/>
      <c r="E129" s="689" t="s">
        <v>216</v>
      </c>
      <c r="F129" s="690"/>
      <c r="G129" s="690"/>
      <c r="H129" s="690"/>
      <c r="I129" s="690"/>
      <c r="J129" s="690"/>
      <c r="K129" s="690"/>
      <c r="L129" s="690"/>
      <c r="M129" s="690"/>
      <c r="N129" s="691"/>
      <c r="O129" s="174"/>
      <c r="P129" s="720"/>
      <c r="Q129" s="721"/>
      <c r="R129" s="721"/>
      <c r="S129" s="721"/>
      <c r="T129" s="721"/>
      <c r="U129" s="721"/>
      <c r="V129" s="721"/>
      <c r="W129" s="721"/>
      <c r="X129" s="197"/>
      <c r="Y129" s="197"/>
      <c r="Z129" s="197"/>
      <c r="AA129" s="197"/>
      <c r="AB129" s="222"/>
    </row>
    <row r="130" spans="1:29" s="2" customFormat="1" ht="42" customHeight="1" x14ac:dyDescent="0.2">
      <c r="B130" s="729"/>
      <c r="C130" s="733" t="s">
        <v>142</v>
      </c>
      <c r="D130" s="734"/>
      <c r="E130" s="722"/>
      <c r="F130" s="723"/>
      <c r="G130" s="723"/>
      <c r="H130" s="723"/>
      <c r="I130" s="723"/>
      <c r="J130" s="723"/>
      <c r="K130" s="723"/>
      <c r="L130" s="723"/>
      <c r="M130" s="723"/>
      <c r="N130" s="724"/>
      <c r="O130" s="174"/>
      <c r="P130" s="720" t="str">
        <f>IF(COUNTIF(O130:O134,"○")=0,"※実施する活動をプルダウンリストから選択し、○をしてください。","")</f>
        <v>※実施する活動をプルダウンリストから選択し、○をしてください。</v>
      </c>
      <c r="Q130" s="721"/>
      <c r="R130" s="721"/>
      <c r="S130" s="721"/>
      <c r="T130" s="721"/>
      <c r="U130" s="721"/>
      <c r="V130" s="721"/>
      <c r="W130" s="721"/>
      <c r="X130" s="197"/>
      <c r="Y130" s="197"/>
      <c r="Z130" s="197"/>
      <c r="AA130" s="197"/>
      <c r="AB130" s="226"/>
    </row>
    <row r="131" spans="1:29" s="2" customFormat="1" ht="42" customHeight="1" x14ac:dyDescent="0.2">
      <c r="B131" s="729"/>
      <c r="C131" s="733"/>
      <c r="D131" s="734"/>
      <c r="E131" s="722"/>
      <c r="F131" s="723"/>
      <c r="G131" s="723"/>
      <c r="H131" s="723"/>
      <c r="I131" s="723"/>
      <c r="J131" s="723"/>
      <c r="K131" s="723"/>
      <c r="L131" s="723"/>
      <c r="M131" s="723"/>
      <c r="N131" s="724"/>
      <c r="O131" s="174"/>
      <c r="P131" s="720"/>
      <c r="Q131" s="721"/>
      <c r="R131" s="721"/>
      <c r="S131" s="721"/>
      <c r="T131" s="721"/>
      <c r="U131" s="721"/>
      <c r="V131" s="721"/>
      <c r="W131" s="721"/>
      <c r="X131" s="197"/>
      <c r="Y131" s="197"/>
      <c r="Z131" s="197"/>
      <c r="AA131" s="197"/>
      <c r="AB131" s="226"/>
    </row>
    <row r="132" spans="1:29" s="2" customFormat="1" ht="42" customHeight="1" x14ac:dyDescent="0.2">
      <c r="B132" s="729"/>
      <c r="C132" s="733"/>
      <c r="D132" s="734"/>
      <c r="E132" s="722"/>
      <c r="F132" s="723"/>
      <c r="G132" s="723"/>
      <c r="H132" s="723"/>
      <c r="I132" s="723"/>
      <c r="J132" s="723"/>
      <c r="K132" s="723"/>
      <c r="L132" s="723"/>
      <c r="M132" s="723"/>
      <c r="N132" s="724"/>
      <c r="O132" s="174"/>
      <c r="P132" s="720"/>
      <c r="Q132" s="721"/>
      <c r="R132" s="721"/>
      <c r="S132" s="721"/>
      <c r="T132" s="721"/>
      <c r="U132" s="721"/>
      <c r="V132" s="721"/>
      <c r="W132" s="721"/>
      <c r="X132" s="197"/>
      <c r="Y132" s="197"/>
      <c r="Z132" s="197"/>
      <c r="AA132" s="197"/>
      <c r="AB132" s="226"/>
    </row>
    <row r="133" spans="1:29" s="2" customFormat="1" ht="42" customHeight="1" x14ac:dyDescent="0.2">
      <c r="B133" s="729"/>
      <c r="C133" s="733"/>
      <c r="D133" s="734"/>
      <c r="E133" s="722"/>
      <c r="F133" s="723"/>
      <c r="G133" s="723"/>
      <c r="H133" s="723"/>
      <c r="I133" s="723"/>
      <c r="J133" s="723"/>
      <c r="K133" s="723"/>
      <c r="L133" s="723"/>
      <c r="M133" s="723"/>
      <c r="N133" s="724"/>
      <c r="O133" s="174"/>
      <c r="P133" s="720"/>
      <c r="Q133" s="721"/>
      <c r="R133" s="721"/>
      <c r="S133" s="721"/>
      <c r="T133" s="721"/>
      <c r="U133" s="721"/>
      <c r="V133" s="721"/>
      <c r="W133" s="721"/>
      <c r="X133" s="197"/>
      <c r="Y133" s="197"/>
      <c r="Z133" s="197"/>
      <c r="AA133" s="197"/>
      <c r="AB133" s="226"/>
    </row>
    <row r="134" spans="1:29" s="2" customFormat="1" ht="42" customHeight="1" x14ac:dyDescent="0.2">
      <c r="B134" s="729"/>
      <c r="C134" s="733"/>
      <c r="D134" s="734"/>
      <c r="E134" s="722"/>
      <c r="F134" s="723"/>
      <c r="G134" s="723"/>
      <c r="H134" s="723"/>
      <c r="I134" s="723"/>
      <c r="J134" s="723"/>
      <c r="K134" s="723"/>
      <c r="L134" s="723"/>
      <c r="M134" s="723"/>
      <c r="N134" s="724"/>
      <c r="O134" s="194"/>
      <c r="P134" s="720"/>
      <c r="Q134" s="721"/>
      <c r="R134" s="721"/>
      <c r="S134" s="721"/>
      <c r="T134" s="721"/>
      <c r="U134" s="721"/>
      <c r="V134" s="721"/>
      <c r="W134" s="721"/>
      <c r="X134" s="197"/>
      <c r="Y134" s="197"/>
      <c r="Z134" s="197"/>
      <c r="AA134" s="197"/>
      <c r="AB134" s="227"/>
    </row>
    <row r="135" spans="1:29" s="2" customFormat="1" ht="21" customHeight="1" x14ac:dyDescent="0.2">
      <c r="B135" s="729"/>
      <c r="C135" s="735"/>
      <c r="D135" s="736"/>
      <c r="E135" s="725" t="s">
        <v>217</v>
      </c>
      <c r="F135" s="726"/>
      <c r="G135" s="726"/>
      <c r="H135" s="726"/>
      <c r="I135" s="726"/>
      <c r="J135" s="726"/>
      <c r="K135" s="726"/>
      <c r="L135" s="726"/>
      <c r="M135" s="726"/>
      <c r="N135" s="726"/>
      <c r="O135" s="727"/>
      <c r="P135" s="228"/>
      <c r="Q135" s="229"/>
      <c r="R135" s="229"/>
      <c r="S135" s="229"/>
      <c r="T135" s="229"/>
      <c r="U135" s="229"/>
      <c r="V135" s="229"/>
      <c r="W135" s="229"/>
      <c r="X135" s="229"/>
      <c r="Y135" s="229"/>
      <c r="Z135" s="229"/>
    </row>
    <row r="136" spans="1:29" s="2" customFormat="1" ht="19.5" customHeight="1" x14ac:dyDescent="0.2">
      <c r="B136" s="730"/>
      <c r="C136" s="710" t="s">
        <v>218</v>
      </c>
      <c r="D136" s="710"/>
      <c r="E136" s="689" t="s">
        <v>219</v>
      </c>
      <c r="F136" s="690"/>
      <c r="G136" s="690"/>
      <c r="H136" s="690"/>
      <c r="I136" s="690"/>
      <c r="J136" s="690"/>
      <c r="K136" s="690"/>
      <c r="L136" s="690"/>
      <c r="M136" s="690"/>
      <c r="N136" s="691"/>
      <c r="O136" s="196"/>
      <c r="P136" s="193" t="str">
        <f t="shared" ref="P136" si="7">IF(O136="○","","※必ず選択してください。")</f>
        <v>※必ず選択してください。</v>
      </c>
      <c r="Q136" s="3"/>
      <c r="R136" s="3"/>
      <c r="S136" s="3"/>
      <c r="T136" s="3"/>
      <c r="U136" s="3"/>
      <c r="V136" s="3"/>
      <c r="W136" s="3"/>
      <c r="X136" s="3"/>
      <c r="Y136" s="3"/>
      <c r="Z136" s="3"/>
    </row>
    <row r="137" spans="1:29" s="2" customFormat="1" ht="28.2" customHeight="1" x14ac:dyDescent="0.5">
      <c r="A137" s="216" t="s">
        <v>220</v>
      </c>
      <c r="B137" s="218"/>
      <c r="D137" s="22"/>
      <c r="E137" s="215"/>
      <c r="F137" s="215"/>
      <c r="G137" s="215"/>
      <c r="H137" s="215"/>
      <c r="I137" s="215"/>
      <c r="J137" s="219" t="s">
        <v>221</v>
      </c>
      <c r="K137" s="5"/>
      <c r="Y137" s="215"/>
      <c r="AA137" s="215"/>
      <c r="AB137" s="22"/>
      <c r="AC137" s="22"/>
    </row>
    <row r="138" spans="1:29" ht="11.7" customHeight="1" x14ac:dyDescent="0.2">
      <c r="B138" s="711" t="s">
        <v>133</v>
      </c>
      <c r="C138" s="711"/>
      <c r="D138" s="712" t="s">
        <v>134</v>
      </c>
      <c r="E138" s="713"/>
      <c r="F138" s="713"/>
      <c r="G138" s="713"/>
      <c r="H138" s="713"/>
      <c r="I138" s="713"/>
      <c r="J138" s="713"/>
      <c r="K138" s="713"/>
      <c r="L138" s="713"/>
      <c r="M138" s="713"/>
      <c r="N138" s="714"/>
      <c r="O138" s="718" t="s">
        <v>135</v>
      </c>
      <c r="P138" s="2"/>
      <c r="Q138" s="2"/>
      <c r="R138" s="2"/>
      <c r="S138" s="2"/>
      <c r="T138" s="2"/>
      <c r="U138" s="2"/>
      <c r="V138" s="2"/>
      <c r="W138" s="2"/>
      <c r="X138" s="2"/>
      <c r="Y138" s="2"/>
      <c r="Z138" s="2"/>
      <c r="AA138" s="719"/>
    </row>
    <row r="139" spans="1:29" s="2" customFormat="1" ht="11.7" customHeight="1" x14ac:dyDescent="0.2">
      <c r="B139" s="711"/>
      <c r="C139" s="711"/>
      <c r="D139" s="715"/>
      <c r="E139" s="716"/>
      <c r="F139" s="716"/>
      <c r="G139" s="716"/>
      <c r="H139" s="716"/>
      <c r="I139" s="716"/>
      <c r="J139" s="716"/>
      <c r="K139" s="716"/>
      <c r="L139" s="716"/>
      <c r="M139" s="716"/>
      <c r="N139" s="717"/>
      <c r="O139" s="718"/>
      <c r="P139" s="3"/>
      <c r="Q139" s="3"/>
      <c r="R139" s="3"/>
      <c r="S139" s="3"/>
      <c r="T139" s="3"/>
      <c r="U139" s="3"/>
      <c r="V139" s="3"/>
      <c r="W139" s="3"/>
      <c r="X139" s="3"/>
      <c r="Y139" s="3"/>
      <c r="Z139" s="3"/>
      <c r="AA139" s="719"/>
    </row>
    <row r="140" spans="1:29" s="2" customFormat="1" ht="19.5" customHeight="1" x14ac:dyDescent="0.2">
      <c r="B140" s="701" t="s">
        <v>222</v>
      </c>
      <c r="C140" s="702"/>
      <c r="D140" s="689" t="s">
        <v>223</v>
      </c>
      <c r="E140" s="690"/>
      <c r="F140" s="690"/>
      <c r="G140" s="690"/>
      <c r="H140" s="690"/>
      <c r="I140" s="690"/>
      <c r="J140" s="690"/>
      <c r="K140" s="690"/>
      <c r="L140" s="690"/>
      <c r="M140" s="690"/>
      <c r="N140" s="691"/>
      <c r="O140" s="174"/>
      <c r="P140" s="3"/>
      <c r="Q140" s="3"/>
      <c r="R140" s="3"/>
      <c r="S140" s="3"/>
      <c r="T140" s="3"/>
      <c r="U140" s="3"/>
      <c r="V140" s="3"/>
      <c r="W140" s="3"/>
      <c r="X140" s="3"/>
      <c r="Y140" s="3"/>
      <c r="Z140" s="3"/>
      <c r="AA140" s="127"/>
    </row>
    <row r="141" spans="1:29" s="2" customFormat="1" ht="19.5" customHeight="1" x14ac:dyDescent="0.2">
      <c r="B141" s="703"/>
      <c r="C141" s="704"/>
      <c r="D141" s="689" t="s">
        <v>224</v>
      </c>
      <c r="E141" s="690"/>
      <c r="F141" s="690"/>
      <c r="G141" s="690"/>
      <c r="H141" s="690"/>
      <c r="I141" s="690"/>
      <c r="J141" s="690"/>
      <c r="K141" s="690"/>
      <c r="L141" s="690"/>
      <c r="M141" s="690"/>
      <c r="N141" s="691"/>
      <c r="O141" s="174"/>
      <c r="P141" s="3"/>
      <c r="Q141" s="3"/>
      <c r="R141" s="3"/>
      <c r="S141" s="3"/>
      <c r="T141" s="3"/>
      <c r="U141" s="3"/>
      <c r="V141" s="3"/>
      <c r="W141" s="3"/>
      <c r="X141" s="3"/>
      <c r="Y141" s="3"/>
      <c r="Z141" s="3"/>
    </row>
    <row r="142" spans="1:29" s="2" customFormat="1" ht="19.5" customHeight="1" x14ac:dyDescent="0.2">
      <c r="B142" s="703"/>
      <c r="C142" s="704"/>
      <c r="D142" s="689" t="s">
        <v>225</v>
      </c>
      <c r="E142" s="690"/>
      <c r="F142" s="690"/>
      <c r="G142" s="690"/>
      <c r="H142" s="690"/>
      <c r="I142" s="690"/>
      <c r="J142" s="690"/>
      <c r="K142" s="690"/>
      <c r="L142" s="690"/>
      <c r="M142" s="690"/>
      <c r="N142" s="691"/>
      <c r="O142" s="174"/>
      <c r="P142" s="3"/>
      <c r="Q142" s="3"/>
      <c r="R142" s="3"/>
      <c r="S142" s="3"/>
      <c r="T142" s="3"/>
      <c r="U142" s="3"/>
      <c r="V142" s="3"/>
      <c r="W142" s="3"/>
      <c r="X142" s="3"/>
      <c r="Y142" s="3"/>
      <c r="Z142" s="3"/>
    </row>
    <row r="143" spans="1:29" s="2" customFormat="1" ht="19.5" customHeight="1" x14ac:dyDescent="0.2">
      <c r="B143" s="703"/>
      <c r="C143" s="704"/>
      <c r="D143" s="689" t="s">
        <v>226</v>
      </c>
      <c r="E143" s="690"/>
      <c r="F143" s="690"/>
      <c r="G143" s="690"/>
      <c r="H143" s="690"/>
      <c r="I143" s="690"/>
      <c r="J143" s="690"/>
      <c r="K143" s="690"/>
      <c r="L143" s="690"/>
      <c r="M143" s="690"/>
      <c r="N143" s="691"/>
      <c r="O143" s="174"/>
      <c r="P143" s="3"/>
      <c r="Q143" s="3"/>
      <c r="R143" s="3"/>
      <c r="S143" s="3"/>
      <c r="T143" s="3"/>
      <c r="U143" s="3"/>
      <c r="V143" s="3"/>
      <c r="W143" s="3"/>
      <c r="X143" s="3"/>
      <c r="Y143" s="3"/>
      <c r="Z143" s="3"/>
    </row>
    <row r="144" spans="1:29" s="2" customFormat="1" ht="19.5" customHeight="1" x14ac:dyDescent="0.2">
      <c r="B144" s="703"/>
      <c r="C144" s="704"/>
      <c r="D144" s="689" t="s">
        <v>227</v>
      </c>
      <c r="E144" s="690"/>
      <c r="F144" s="690"/>
      <c r="G144" s="690"/>
      <c r="H144" s="690"/>
      <c r="I144" s="690"/>
      <c r="J144" s="690"/>
      <c r="K144" s="690"/>
      <c r="L144" s="690"/>
      <c r="M144" s="690"/>
      <c r="N144" s="691"/>
      <c r="O144" s="174"/>
      <c r="P144" s="193" t="str">
        <f>IF(O144="○","下の太枠内も記入してください。","")</f>
        <v/>
      </c>
      <c r="Q144" s="3"/>
      <c r="R144" s="3"/>
      <c r="S144" s="3"/>
      <c r="T144" s="3"/>
      <c r="U144" s="3"/>
      <c r="V144" s="3"/>
      <c r="W144" s="3"/>
      <c r="X144" s="3"/>
      <c r="Y144" s="3"/>
      <c r="Z144" s="3"/>
    </row>
    <row r="145" spans="1:35" s="2" customFormat="1" ht="19.5" customHeight="1" x14ac:dyDescent="0.2">
      <c r="B145" s="703"/>
      <c r="C145" s="704"/>
      <c r="D145" s="689" t="s">
        <v>228</v>
      </c>
      <c r="E145" s="690"/>
      <c r="F145" s="690"/>
      <c r="G145" s="690"/>
      <c r="H145" s="690"/>
      <c r="I145" s="690"/>
      <c r="J145" s="690"/>
      <c r="K145" s="690"/>
      <c r="L145" s="690"/>
      <c r="M145" s="690"/>
      <c r="N145" s="691"/>
      <c r="O145" s="174"/>
      <c r="P145" s="3"/>
      <c r="Q145" s="3"/>
      <c r="R145" s="3"/>
      <c r="S145" s="3"/>
      <c r="T145" s="3"/>
      <c r="U145" s="3"/>
      <c r="V145" s="3"/>
      <c r="W145" s="3"/>
      <c r="X145" s="3"/>
      <c r="Y145" s="3"/>
      <c r="Z145" s="3"/>
    </row>
    <row r="146" spans="1:35" s="2" customFormat="1" ht="19.5" customHeight="1" x14ac:dyDescent="0.2">
      <c r="B146" s="703"/>
      <c r="C146" s="704"/>
      <c r="D146" s="707" t="s">
        <v>229</v>
      </c>
      <c r="E146" s="708"/>
      <c r="F146" s="708"/>
      <c r="G146" s="708"/>
      <c r="H146" s="708"/>
      <c r="I146" s="708"/>
      <c r="J146" s="708"/>
      <c r="K146" s="708"/>
      <c r="L146" s="708"/>
      <c r="M146" s="708"/>
      <c r="N146" s="709"/>
      <c r="O146" s="174"/>
      <c r="P146" s="3"/>
      <c r="Q146" s="3"/>
      <c r="R146" s="3"/>
      <c r="S146" s="3"/>
      <c r="T146" s="3"/>
      <c r="U146" s="3"/>
      <c r="V146" s="3"/>
      <c r="W146" s="3"/>
      <c r="X146" s="3"/>
      <c r="Y146" s="3"/>
      <c r="Z146" s="3"/>
    </row>
    <row r="147" spans="1:35" s="2" customFormat="1" ht="19.5" customHeight="1" x14ac:dyDescent="0.2">
      <c r="B147" s="703"/>
      <c r="C147" s="704"/>
      <c r="D147" s="707" t="s">
        <v>230</v>
      </c>
      <c r="E147" s="708"/>
      <c r="F147" s="708"/>
      <c r="G147" s="708"/>
      <c r="H147" s="708"/>
      <c r="I147" s="708"/>
      <c r="J147" s="708"/>
      <c r="K147" s="708"/>
      <c r="L147" s="708"/>
      <c r="M147" s="708"/>
      <c r="N147" s="709"/>
      <c r="O147" s="194"/>
      <c r="P147" s="3"/>
      <c r="Q147" s="3"/>
      <c r="R147" s="3"/>
      <c r="S147" s="3"/>
      <c r="T147" s="3"/>
      <c r="U147" s="3"/>
      <c r="V147" s="3"/>
      <c r="W147" s="3"/>
      <c r="X147" s="3"/>
      <c r="Y147" s="3"/>
      <c r="Z147" s="3"/>
    </row>
    <row r="148" spans="1:35" s="2" customFormat="1" ht="19.5" customHeight="1" x14ac:dyDescent="0.2">
      <c r="B148" s="703"/>
      <c r="C148" s="704"/>
      <c r="D148" s="707" t="s">
        <v>231</v>
      </c>
      <c r="E148" s="708"/>
      <c r="F148" s="708"/>
      <c r="G148" s="708"/>
      <c r="H148" s="708"/>
      <c r="I148" s="708"/>
      <c r="J148" s="708"/>
      <c r="K148" s="708"/>
      <c r="L148" s="708"/>
      <c r="M148" s="708"/>
      <c r="N148" s="709"/>
      <c r="O148" s="194"/>
      <c r="P148" s="193" t="str">
        <f>IF(O148="○","下の太枠内も記入してください。","")</f>
        <v/>
      </c>
      <c r="Q148" s="3"/>
      <c r="R148" s="3"/>
      <c r="S148" s="3"/>
      <c r="T148" s="3"/>
      <c r="U148" s="3"/>
      <c r="V148" s="3"/>
      <c r="W148" s="3"/>
      <c r="X148" s="3"/>
      <c r="Y148" s="3"/>
      <c r="Z148" s="3"/>
    </row>
    <row r="149" spans="1:35" s="2" customFormat="1" ht="19.5" customHeight="1" x14ac:dyDescent="0.2">
      <c r="B149" s="703"/>
      <c r="C149" s="704"/>
      <c r="D149" s="689" t="s">
        <v>232</v>
      </c>
      <c r="E149" s="690"/>
      <c r="F149" s="690"/>
      <c r="G149" s="690"/>
      <c r="H149" s="690"/>
      <c r="I149" s="690"/>
      <c r="J149" s="690"/>
      <c r="K149" s="690"/>
      <c r="L149" s="690"/>
      <c r="M149" s="690"/>
      <c r="N149" s="691"/>
      <c r="O149" s="194"/>
      <c r="P149" s="193" t="str">
        <f>IF(O149="○","下の太枠内も記入してください。","")</f>
        <v/>
      </c>
      <c r="Q149" s="3"/>
      <c r="R149" s="3"/>
      <c r="S149" s="3"/>
      <c r="T149" s="3"/>
      <c r="U149" s="3"/>
      <c r="V149" s="3"/>
      <c r="W149" s="3"/>
      <c r="X149" s="3"/>
      <c r="Y149" s="3"/>
      <c r="Z149" s="3"/>
    </row>
    <row r="150" spans="1:35" s="2" customFormat="1" ht="15.75" customHeight="1" x14ac:dyDescent="0.2">
      <c r="B150" s="703"/>
      <c r="C150" s="704"/>
      <c r="D150" s="692" t="s">
        <v>217</v>
      </c>
      <c r="E150" s="692"/>
      <c r="F150" s="692"/>
      <c r="G150" s="692"/>
      <c r="H150" s="692"/>
      <c r="I150" s="692"/>
      <c r="J150" s="692"/>
      <c r="K150" s="692"/>
      <c r="L150" s="692"/>
      <c r="M150" s="692"/>
      <c r="N150" s="692"/>
      <c r="O150" s="693"/>
      <c r="P150" s="3"/>
      <c r="Q150" s="3"/>
      <c r="R150" s="3"/>
      <c r="S150" s="3"/>
      <c r="T150" s="3"/>
      <c r="U150" s="3"/>
      <c r="V150" s="3"/>
      <c r="W150" s="3"/>
      <c r="X150" s="3"/>
      <c r="Y150" s="3"/>
      <c r="Z150" s="3"/>
    </row>
    <row r="151" spans="1:35" s="2" customFormat="1" ht="19.5" customHeight="1" x14ac:dyDescent="0.2">
      <c r="B151" s="705"/>
      <c r="C151" s="706"/>
      <c r="D151" s="694" t="s">
        <v>233</v>
      </c>
      <c r="E151" s="695"/>
      <c r="F151" s="695"/>
      <c r="G151" s="695"/>
      <c r="H151" s="695"/>
      <c r="I151" s="695"/>
      <c r="J151" s="695"/>
      <c r="K151" s="695"/>
      <c r="L151" s="695"/>
      <c r="M151" s="695"/>
      <c r="N151" s="696"/>
      <c r="O151" s="196"/>
      <c r="P151" s="193" t="str">
        <f>IF(AND(O151="",COUNTIF(O140:O149,"○")),"※必ず選択してください。","")</f>
        <v/>
      </c>
      <c r="Q151" s="3"/>
      <c r="R151" s="3"/>
      <c r="S151" s="3"/>
      <c r="T151" s="3"/>
      <c r="U151" s="3"/>
      <c r="V151" s="3"/>
      <c r="W151" s="3"/>
      <c r="X151" s="3"/>
      <c r="Y151" s="3"/>
      <c r="Z151" s="3"/>
    </row>
    <row r="152" spans="1:35" s="2" customFormat="1" ht="53.1" customHeight="1" thickBot="1" x14ac:dyDescent="0.25">
      <c r="B152" s="697" t="s">
        <v>234</v>
      </c>
      <c r="C152" s="697"/>
      <c r="D152" s="697"/>
      <c r="E152" s="697"/>
      <c r="F152" s="697"/>
      <c r="G152" s="697"/>
      <c r="H152" s="697"/>
      <c r="I152" s="697"/>
      <c r="J152" s="697"/>
      <c r="K152" s="697"/>
      <c r="L152" s="697"/>
      <c r="M152" s="697"/>
      <c r="N152" s="697"/>
      <c r="O152" s="697"/>
      <c r="P152" s="697"/>
      <c r="Q152" s="697"/>
      <c r="R152" s="697"/>
      <c r="S152" s="697"/>
      <c r="T152" s="697"/>
      <c r="U152" s="697"/>
      <c r="V152" s="697"/>
      <c r="W152" s="697"/>
      <c r="X152" s="230"/>
    </row>
    <row r="153" spans="1:35" s="199" customFormat="1" ht="55.5" customHeight="1" x14ac:dyDescent="0.45">
      <c r="A153" s="231"/>
      <c r="B153" s="688" t="s">
        <v>235</v>
      </c>
      <c r="C153" s="688"/>
      <c r="D153" s="688"/>
      <c r="E153" s="688"/>
      <c r="F153" s="688"/>
      <c r="G153" s="688"/>
      <c r="H153" s="688"/>
      <c r="I153" s="688"/>
      <c r="J153" s="688"/>
      <c r="K153" s="688"/>
      <c r="L153" s="688"/>
      <c r="M153" s="688"/>
      <c r="N153" s="688"/>
      <c r="O153" s="688"/>
      <c r="P153" s="688"/>
      <c r="Q153" s="688"/>
      <c r="R153" s="688"/>
      <c r="S153" s="688"/>
      <c r="T153" s="688"/>
      <c r="U153" s="688"/>
      <c r="V153" s="688"/>
      <c r="W153" s="232"/>
      <c r="X153" s="233"/>
    </row>
    <row r="154" spans="1:35" s="237" customFormat="1" ht="20.100000000000001" customHeight="1" x14ac:dyDescent="0.2">
      <c r="A154" s="234"/>
      <c r="B154" s="698" t="s">
        <v>236</v>
      </c>
      <c r="C154" s="698"/>
      <c r="D154" s="698"/>
      <c r="E154" s="698"/>
      <c r="F154" s="698"/>
      <c r="G154" s="699"/>
      <c r="H154" s="235"/>
      <c r="I154" s="681" t="s">
        <v>237</v>
      </c>
      <c r="J154" s="682"/>
      <c r="K154" s="682"/>
      <c r="L154" s="682"/>
      <c r="M154" s="682"/>
      <c r="N154" s="682"/>
      <c r="O154" s="682"/>
      <c r="P154" s="683"/>
      <c r="Q154" s="700"/>
      <c r="R154" s="700"/>
      <c r="S154" s="700"/>
      <c r="T154" s="700"/>
      <c r="U154" s="700"/>
      <c r="V154" s="700"/>
      <c r="W154" s="236"/>
      <c r="Z154" s="238"/>
      <c r="AA154" s="22"/>
    </row>
    <row r="155" spans="1:35" s="237" customFormat="1" ht="20.100000000000001" customHeight="1" x14ac:dyDescent="0.45">
      <c r="A155" s="234"/>
      <c r="B155" s="679" t="s">
        <v>238</v>
      </c>
      <c r="C155" s="679"/>
      <c r="D155" s="679"/>
      <c r="E155" s="679"/>
      <c r="F155" s="679"/>
      <c r="G155" s="680"/>
      <c r="H155" s="239"/>
      <c r="I155" s="681" t="s">
        <v>239</v>
      </c>
      <c r="J155" s="682"/>
      <c r="K155" s="682"/>
      <c r="L155" s="682"/>
      <c r="M155" s="682"/>
      <c r="N155" s="682"/>
      <c r="O155" s="682"/>
      <c r="P155" s="683"/>
      <c r="Q155" s="684"/>
      <c r="R155" s="685"/>
      <c r="S155" s="685"/>
      <c r="T155" s="685"/>
      <c r="U155" s="685"/>
      <c r="V155" s="686"/>
      <c r="W155" s="240"/>
      <c r="X155" s="98"/>
      <c r="AD155" s="199"/>
      <c r="AE155" s="199"/>
      <c r="AF155" s="199"/>
      <c r="AG155" s="199"/>
      <c r="AH155" s="199"/>
      <c r="AI155" s="199"/>
    </row>
    <row r="156" spans="1:35" s="237" customFormat="1" ht="7.2" customHeight="1" thickBot="1" x14ac:dyDescent="0.25">
      <c r="A156" s="241"/>
      <c r="B156" s="242"/>
      <c r="C156" s="687"/>
      <c r="D156" s="687"/>
      <c r="E156" s="687"/>
      <c r="F156" s="687"/>
      <c r="G156" s="687"/>
      <c r="H156" s="687"/>
      <c r="I156" s="687"/>
      <c r="J156" s="687"/>
      <c r="K156" s="243"/>
      <c r="L156" s="243"/>
      <c r="M156" s="243"/>
      <c r="N156" s="243"/>
      <c r="O156" s="243"/>
      <c r="P156" s="243"/>
      <c r="Q156" s="243"/>
      <c r="R156" s="243"/>
      <c r="S156" s="243"/>
      <c r="T156" s="243"/>
      <c r="U156" s="243"/>
      <c r="V156" s="243"/>
      <c r="W156" s="244"/>
    </row>
    <row r="157" spans="1:35" s="237" customFormat="1" ht="7.2" customHeight="1" thickBot="1" x14ac:dyDescent="0.25">
      <c r="A157" s="245"/>
      <c r="B157" s="246"/>
      <c r="C157" s="247"/>
      <c r="D157" s="247"/>
      <c r="E157" s="247"/>
      <c r="F157" s="247"/>
      <c r="G157" s="247"/>
      <c r="H157" s="247"/>
      <c r="I157" s="247"/>
      <c r="J157" s="247"/>
      <c r="K157" s="247"/>
      <c r="L157" s="247"/>
      <c r="M157" s="247"/>
      <c r="N157" s="247"/>
      <c r="O157" s="247"/>
      <c r="P157" s="247"/>
      <c r="Q157" s="247"/>
      <c r="R157" s="247"/>
      <c r="S157" s="247"/>
      <c r="T157" s="247"/>
      <c r="U157" s="247"/>
      <c r="V157" s="247"/>
    </row>
    <row r="158" spans="1:35" s="237" customFormat="1" ht="49.5" customHeight="1" x14ac:dyDescent="0.2">
      <c r="A158" s="248"/>
      <c r="B158" s="688" t="s">
        <v>240</v>
      </c>
      <c r="C158" s="688"/>
      <c r="D158" s="688"/>
      <c r="E158" s="688"/>
      <c r="F158" s="688"/>
      <c r="G158" s="688"/>
      <c r="H158" s="688"/>
      <c r="I158" s="688"/>
      <c r="J158" s="688"/>
      <c r="K158" s="688"/>
      <c r="L158" s="688"/>
      <c r="M158" s="688"/>
      <c r="N158" s="688"/>
      <c r="O158" s="688"/>
      <c r="P158" s="688"/>
      <c r="Q158" s="688"/>
      <c r="R158" s="688"/>
      <c r="S158" s="688"/>
      <c r="T158" s="688"/>
      <c r="U158" s="688"/>
      <c r="V158" s="688"/>
      <c r="W158" s="249"/>
    </row>
    <row r="159" spans="1:35" s="237" customFormat="1" ht="16.5" customHeight="1" x14ac:dyDescent="0.2">
      <c r="A159" s="234"/>
      <c r="B159" s="246"/>
      <c r="C159" s="246" t="s">
        <v>241</v>
      </c>
      <c r="D159" s="247"/>
      <c r="E159" s="247"/>
      <c r="F159" s="247"/>
      <c r="G159" s="247"/>
      <c r="H159" s="677">
        <v>0</v>
      </c>
      <c r="I159" s="677"/>
      <c r="J159" s="247"/>
      <c r="K159" s="247"/>
      <c r="L159" s="247"/>
      <c r="M159" s="247"/>
      <c r="N159" s="247"/>
      <c r="O159" s="247"/>
      <c r="P159" s="247"/>
      <c r="Q159" s="247"/>
      <c r="R159" s="247"/>
      <c r="S159" s="247"/>
      <c r="T159" s="247"/>
      <c r="U159" s="247"/>
      <c r="V159" s="247"/>
      <c r="W159" s="236"/>
    </row>
    <row r="160" spans="1:35" s="237" customFormat="1" ht="16.5" customHeight="1" x14ac:dyDescent="0.2">
      <c r="A160" s="234"/>
      <c r="B160" s="246"/>
      <c r="C160" s="246" t="s">
        <v>242</v>
      </c>
      <c r="D160" s="247"/>
      <c r="E160" s="247"/>
      <c r="F160" s="247"/>
      <c r="G160" s="247"/>
      <c r="H160" s="677">
        <v>0</v>
      </c>
      <c r="I160" s="677"/>
      <c r="J160" s="247"/>
      <c r="K160" s="247"/>
      <c r="L160" s="247"/>
      <c r="M160" s="247"/>
      <c r="N160" s="247"/>
      <c r="O160" s="247"/>
      <c r="P160" s="247"/>
      <c r="Q160" s="247"/>
      <c r="R160" s="247"/>
      <c r="S160" s="247"/>
      <c r="T160" s="247"/>
      <c r="U160" s="247"/>
      <c r="V160" s="247"/>
      <c r="W160" s="236"/>
    </row>
    <row r="161" spans="1:43" s="237" customFormat="1" ht="16.5" customHeight="1" x14ac:dyDescent="0.2">
      <c r="A161" s="234"/>
      <c r="B161" s="246"/>
      <c r="C161" s="246" t="s">
        <v>243</v>
      </c>
      <c r="D161" s="247"/>
      <c r="E161" s="247"/>
      <c r="F161" s="247"/>
      <c r="G161" s="247"/>
      <c r="H161" s="677">
        <v>0</v>
      </c>
      <c r="I161" s="677"/>
      <c r="J161" s="247"/>
      <c r="K161" s="247"/>
      <c r="L161" s="247"/>
      <c r="M161" s="247"/>
      <c r="N161" s="247"/>
      <c r="O161" s="247"/>
      <c r="P161" s="247"/>
      <c r="Q161" s="247"/>
      <c r="R161" s="247"/>
      <c r="S161" s="247"/>
      <c r="T161" s="247"/>
      <c r="U161" s="247"/>
      <c r="V161" s="247"/>
      <c r="W161" s="236"/>
    </row>
    <row r="162" spans="1:43" s="237" customFormat="1" ht="16.5" customHeight="1" x14ac:dyDescent="0.2">
      <c r="A162" s="234"/>
      <c r="B162" s="246"/>
      <c r="C162" s="246" t="s">
        <v>244</v>
      </c>
      <c r="D162" s="247"/>
      <c r="E162" s="247"/>
      <c r="F162" s="247"/>
      <c r="G162" s="247"/>
      <c r="H162" s="677">
        <v>0</v>
      </c>
      <c r="I162" s="677"/>
      <c r="J162" s="247"/>
      <c r="K162" s="247"/>
      <c r="L162" s="247"/>
      <c r="M162" s="247"/>
      <c r="N162" s="247"/>
      <c r="O162" s="247"/>
      <c r="P162" s="247"/>
      <c r="Q162" s="247"/>
      <c r="R162" s="247"/>
      <c r="S162" s="247"/>
      <c r="T162" s="247"/>
      <c r="U162" s="247"/>
      <c r="V162" s="247"/>
      <c r="W162" s="236"/>
    </row>
    <row r="163" spans="1:43" s="237" customFormat="1" ht="16.5" customHeight="1" x14ac:dyDescent="0.2">
      <c r="A163" s="234"/>
      <c r="B163" s="246"/>
      <c r="C163" s="246" t="s">
        <v>245</v>
      </c>
      <c r="D163" s="247"/>
      <c r="E163" s="247"/>
      <c r="F163" s="247"/>
      <c r="G163" s="247"/>
      <c r="H163" s="677">
        <v>0</v>
      </c>
      <c r="I163" s="677"/>
      <c r="J163" s="247"/>
      <c r="K163" s="247"/>
      <c r="L163" s="247"/>
      <c r="M163" s="247"/>
      <c r="N163" s="247"/>
      <c r="O163" s="247"/>
      <c r="P163" s="247"/>
      <c r="Q163" s="247"/>
      <c r="R163" s="247"/>
      <c r="S163" s="247"/>
      <c r="T163" s="247"/>
      <c r="U163" s="247"/>
      <c r="V163" s="247"/>
      <c r="W163" s="236"/>
    </row>
    <row r="164" spans="1:43" s="237" customFormat="1" ht="16.5" customHeight="1" x14ac:dyDescent="0.2">
      <c r="A164" s="234"/>
      <c r="B164" s="246"/>
      <c r="C164" s="246" t="s">
        <v>246</v>
      </c>
      <c r="D164" s="247"/>
      <c r="E164" s="247"/>
      <c r="F164" s="247"/>
      <c r="G164" s="247"/>
      <c r="H164" s="677">
        <v>0</v>
      </c>
      <c r="I164" s="677"/>
      <c r="J164" s="247"/>
      <c r="K164" s="247"/>
      <c r="L164" s="247"/>
      <c r="M164" s="247"/>
      <c r="N164" s="247"/>
      <c r="O164" s="247"/>
      <c r="P164" s="247"/>
      <c r="Q164" s="247"/>
      <c r="R164" s="247"/>
      <c r="S164" s="247"/>
      <c r="T164" s="247"/>
      <c r="U164" s="247"/>
      <c r="V164" s="247"/>
      <c r="W164" s="236"/>
    </row>
    <row r="165" spans="1:43" s="237" customFormat="1" ht="7.5" customHeight="1" thickBot="1" x14ac:dyDescent="0.25">
      <c r="A165" s="241"/>
      <c r="B165" s="250"/>
      <c r="C165" s="251"/>
      <c r="D165" s="251"/>
      <c r="E165" s="251"/>
      <c r="F165" s="251"/>
      <c r="G165" s="251"/>
      <c r="H165" s="251"/>
      <c r="I165" s="251"/>
      <c r="J165" s="251"/>
      <c r="K165" s="251"/>
      <c r="L165" s="251"/>
      <c r="M165" s="251"/>
      <c r="N165" s="251"/>
      <c r="O165" s="251"/>
      <c r="P165" s="251"/>
      <c r="Q165" s="251"/>
      <c r="R165" s="251"/>
      <c r="S165" s="251"/>
      <c r="T165" s="251"/>
      <c r="U165" s="251"/>
      <c r="V165" s="251"/>
      <c r="W165" s="244"/>
    </row>
    <row r="166" spans="1:43" s="237" customFormat="1" ht="7.5" customHeight="1" thickBot="1" x14ac:dyDescent="0.25">
      <c r="A166" s="245"/>
      <c r="C166" s="141"/>
      <c r="D166" s="141"/>
      <c r="E166" s="141"/>
      <c r="F166" s="141"/>
      <c r="G166" s="141"/>
      <c r="H166" s="141"/>
      <c r="I166" s="141"/>
      <c r="J166" s="141"/>
      <c r="K166" s="141"/>
      <c r="L166" s="141"/>
      <c r="M166" s="141"/>
      <c r="N166" s="141"/>
      <c r="O166" s="141"/>
      <c r="P166" s="141"/>
      <c r="Q166" s="141"/>
      <c r="R166" s="141"/>
      <c r="S166" s="141"/>
      <c r="T166" s="141"/>
      <c r="U166" s="141"/>
      <c r="V166" s="141"/>
    </row>
    <row r="167" spans="1:43" s="237" customFormat="1" ht="47.1" customHeight="1" x14ac:dyDescent="0.2">
      <c r="A167" s="248"/>
      <c r="B167" s="678" t="s">
        <v>247</v>
      </c>
      <c r="C167" s="678"/>
      <c r="D167" s="678"/>
      <c r="E167" s="678"/>
      <c r="F167" s="678"/>
      <c r="G167" s="678"/>
      <c r="H167" s="678"/>
      <c r="I167" s="678"/>
      <c r="J167" s="678"/>
      <c r="K167" s="678"/>
      <c r="L167" s="678"/>
      <c r="M167" s="678"/>
      <c r="N167" s="678"/>
      <c r="O167" s="678"/>
      <c r="P167" s="678"/>
      <c r="Q167" s="678"/>
      <c r="R167" s="678"/>
      <c r="S167" s="678"/>
      <c r="T167" s="678"/>
      <c r="U167" s="678"/>
      <c r="V167" s="678"/>
      <c r="W167" s="252"/>
      <c r="X167" s="97"/>
    </row>
    <row r="168" spans="1:43" s="237" customFormat="1" ht="27" customHeight="1" x14ac:dyDescent="0.2">
      <c r="A168" s="234"/>
      <c r="B168" s="666"/>
      <c r="C168" s="667"/>
      <c r="D168" s="667"/>
      <c r="E168" s="667"/>
      <c r="F168" s="667"/>
      <c r="G168" s="667"/>
      <c r="H168" s="667"/>
      <c r="I168" s="667"/>
      <c r="J168" s="667"/>
      <c r="K168" s="667"/>
      <c r="L168" s="667"/>
      <c r="M168" s="667"/>
      <c r="N168" s="667"/>
      <c r="O168" s="667"/>
      <c r="P168" s="667"/>
      <c r="Q168" s="667"/>
      <c r="R168" s="667"/>
      <c r="S168" s="667"/>
      <c r="T168" s="667"/>
      <c r="U168" s="667"/>
      <c r="V168" s="668"/>
      <c r="W168" s="253"/>
      <c r="X168" s="97"/>
    </row>
    <row r="169" spans="1:43" s="237" customFormat="1" ht="9" customHeight="1" thickBot="1" x14ac:dyDescent="0.25">
      <c r="A169" s="241"/>
      <c r="B169" s="254"/>
      <c r="C169" s="254"/>
      <c r="D169" s="254"/>
      <c r="E169" s="254"/>
      <c r="F169" s="254"/>
      <c r="G169" s="254"/>
      <c r="H169" s="254"/>
      <c r="I169" s="255"/>
      <c r="J169" s="256"/>
      <c r="K169" s="256"/>
      <c r="L169" s="256"/>
      <c r="M169" s="256"/>
      <c r="N169" s="256"/>
      <c r="O169" s="254"/>
      <c r="P169" s="254"/>
      <c r="Q169" s="254"/>
      <c r="R169" s="254"/>
      <c r="S169" s="254"/>
      <c r="T169" s="254"/>
      <c r="U169" s="254"/>
      <c r="V169" s="254"/>
      <c r="W169" s="257"/>
      <c r="X169" s="97"/>
    </row>
    <row r="170" spans="1:43" s="237" customFormat="1" ht="9" customHeight="1" x14ac:dyDescent="0.2">
      <c r="A170" s="245"/>
      <c r="B170" s="204"/>
      <c r="C170" s="204"/>
      <c r="D170" s="204"/>
      <c r="E170" s="204"/>
      <c r="F170" s="204"/>
      <c r="G170" s="204"/>
      <c r="H170" s="204"/>
      <c r="I170" s="97"/>
      <c r="J170" s="18"/>
      <c r="K170" s="18"/>
      <c r="L170" s="18"/>
      <c r="M170" s="18"/>
      <c r="N170" s="18"/>
      <c r="O170" s="204"/>
      <c r="P170" s="204"/>
      <c r="Q170" s="204"/>
      <c r="R170" s="204"/>
      <c r="S170" s="204"/>
      <c r="T170" s="204"/>
      <c r="U170" s="204"/>
      <c r="V170" s="204"/>
      <c r="W170" s="97"/>
      <c r="X170" s="97"/>
    </row>
    <row r="171" spans="1:43" s="199" customFormat="1" ht="24.75" customHeight="1" x14ac:dyDescent="0.45">
      <c r="A171" s="258" t="s">
        <v>248</v>
      </c>
      <c r="B171" s="259"/>
      <c r="C171" s="259"/>
      <c r="D171" s="259"/>
      <c r="E171" s="259"/>
      <c r="F171" s="259"/>
      <c r="G171" s="259"/>
      <c r="H171" s="259"/>
      <c r="I171" s="259"/>
      <c r="J171" s="259"/>
      <c r="K171" s="259"/>
      <c r="L171" s="259"/>
      <c r="M171" s="259"/>
      <c r="N171" s="259"/>
      <c r="O171" s="259"/>
      <c r="P171" s="259"/>
      <c r="Q171" s="259"/>
      <c r="R171" s="259"/>
      <c r="S171" s="259"/>
      <c r="T171" s="259"/>
      <c r="U171" s="259"/>
    </row>
    <row r="172" spans="1:43" s="199" customFormat="1" ht="88.2" customHeight="1" x14ac:dyDescent="0.45">
      <c r="A172" s="260"/>
      <c r="B172" s="669" t="s">
        <v>249</v>
      </c>
      <c r="C172" s="669"/>
      <c r="D172" s="669"/>
      <c r="E172" s="669"/>
      <c r="F172" s="669"/>
      <c r="G172" s="669"/>
      <c r="H172" s="669"/>
      <c r="I172" s="669"/>
      <c r="J172" s="669"/>
      <c r="K172" s="669"/>
      <c r="L172" s="669"/>
      <c r="M172" s="669"/>
      <c r="N172" s="669"/>
      <c r="O172" s="669"/>
      <c r="P172" s="669"/>
      <c r="Q172" s="669"/>
      <c r="R172" s="669"/>
      <c r="S172" s="669"/>
      <c r="T172" s="669"/>
      <c r="U172" s="669"/>
      <c r="V172" s="97"/>
    </row>
    <row r="173" spans="1:43" s="2" customFormat="1" ht="64.5" customHeight="1" x14ac:dyDescent="0.2">
      <c r="A173" s="120"/>
      <c r="B173" s="560" t="s">
        <v>250</v>
      </c>
      <c r="C173" s="670"/>
      <c r="D173" s="670"/>
      <c r="E173" s="670"/>
      <c r="F173" s="670"/>
      <c r="G173" s="670"/>
      <c r="H173" s="670"/>
      <c r="I173" s="670"/>
      <c r="J173" s="670"/>
      <c r="K173" s="670"/>
      <c r="L173" s="670"/>
      <c r="M173" s="561"/>
      <c r="N173" s="671" t="s">
        <v>251</v>
      </c>
      <c r="O173" s="672"/>
      <c r="P173" s="673"/>
      <c r="Q173" s="674" t="s">
        <v>252</v>
      </c>
      <c r="R173" s="675"/>
      <c r="S173" s="676"/>
      <c r="T173" s="120"/>
      <c r="U173" s="120"/>
      <c r="AQ173" s="2" t="str" cm="1">
        <f t="array" ref="AQ173">_xlfn.IFS(OR(B175="水路",B175="農道"),"km",B175="ため池","箇所",B175="","")</f>
        <v/>
      </c>
    </row>
    <row r="174" spans="1:43" s="2" customFormat="1" ht="28.5" customHeight="1" x14ac:dyDescent="0.2">
      <c r="A174" s="120"/>
      <c r="B174" s="560" t="s">
        <v>253</v>
      </c>
      <c r="C174" s="561"/>
      <c r="D174" s="560" t="s">
        <v>134</v>
      </c>
      <c r="E174" s="670"/>
      <c r="F174" s="670"/>
      <c r="G174" s="561"/>
      <c r="H174" s="560" t="s">
        <v>254</v>
      </c>
      <c r="I174" s="670"/>
      <c r="J174" s="670"/>
      <c r="K174" s="670"/>
      <c r="L174" s="670"/>
      <c r="M174" s="561"/>
      <c r="N174" s="261"/>
      <c r="O174" s="262"/>
      <c r="P174" s="263" t="s">
        <v>255</v>
      </c>
      <c r="Q174" s="261"/>
      <c r="R174" s="262"/>
      <c r="S174" s="263" t="s">
        <v>255</v>
      </c>
      <c r="T174" s="264"/>
      <c r="U174" s="264"/>
    </row>
    <row r="175" spans="1:43" s="2" customFormat="1" ht="30.75" customHeight="1" x14ac:dyDescent="0.2">
      <c r="A175" s="120"/>
      <c r="B175" s="662"/>
      <c r="C175" s="663"/>
      <c r="D175" s="655"/>
      <c r="E175" s="656"/>
      <c r="F175" s="656"/>
      <c r="G175" s="657"/>
      <c r="H175" s="655"/>
      <c r="I175" s="656"/>
      <c r="J175" s="656"/>
      <c r="K175" s="656"/>
      <c r="L175" s="656"/>
      <c r="M175" s="657"/>
      <c r="N175" s="664"/>
      <c r="O175" s="665"/>
      <c r="P175" s="265" t="str">
        <f>IF(OR(B175="農道", B175="水路"), "km", IF(OR(B175="ため池",B175="農用地"),"箇所", ""))</f>
        <v/>
      </c>
      <c r="Q175" s="664"/>
      <c r="R175" s="665"/>
      <c r="S175" s="265" t="str">
        <f>IF(B175="水路","km","")</f>
        <v/>
      </c>
      <c r="T175" s="266"/>
      <c r="U175" s="266"/>
      <c r="Y175" s="267"/>
      <c r="Z175" s="268"/>
    </row>
    <row r="176" spans="1:43" s="2" customFormat="1" ht="30.75" customHeight="1" x14ac:dyDescent="0.2">
      <c r="A176" s="120"/>
      <c r="B176" s="662"/>
      <c r="C176" s="663"/>
      <c r="D176" s="655"/>
      <c r="E176" s="656"/>
      <c r="F176" s="656"/>
      <c r="G176" s="657"/>
      <c r="H176" s="655"/>
      <c r="I176" s="656"/>
      <c r="J176" s="656"/>
      <c r="K176" s="656"/>
      <c r="L176" s="656"/>
      <c r="M176" s="657"/>
      <c r="N176" s="664"/>
      <c r="O176" s="665"/>
      <c r="P176" s="265" t="str">
        <f t="shared" ref="P176:P185" si="8">IF(OR(B176="農道", B176="水路"), "km", IF(OR(B176="ため池",B176="農用地"),"箇所", ""))</f>
        <v/>
      </c>
      <c r="Q176" s="664"/>
      <c r="R176" s="665"/>
      <c r="S176" s="265" t="str">
        <f>IF(B176="水路","km","")</f>
        <v/>
      </c>
      <c r="T176" s="266"/>
      <c r="U176" s="266"/>
    </row>
    <row r="177" spans="1:24" s="2" customFormat="1" ht="30.75" customHeight="1" x14ac:dyDescent="0.2">
      <c r="A177" s="120"/>
      <c r="B177" s="662"/>
      <c r="C177" s="663"/>
      <c r="D177" s="655"/>
      <c r="E177" s="656"/>
      <c r="F177" s="656"/>
      <c r="G177" s="657"/>
      <c r="H177" s="655"/>
      <c r="I177" s="656"/>
      <c r="J177" s="656"/>
      <c r="K177" s="656"/>
      <c r="L177" s="656"/>
      <c r="M177" s="657"/>
      <c r="N177" s="664"/>
      <c r="O177" s="665"/>
      <c r="P177" s="265" t="str">
        <f t="shared" si="8"/>
        <v/>
      </c>
      <c r="Q177" s="664"/>
      <c r="R177" s="665"/>
      <c r="S177" s="265" t="str">
        <f t="shared" ref="S177:S185" si="9">IF(B177="水路","km","")</f>
        <v/>
      </c>
      <c r="T177" s="266"/>
      <c r="U177" s="266"/>
    </row>
    <row r="178" spans="1:24" s="2" customFormat="1" ht="30.75" customHeight="1" x14ac:dyDescent="0.2">
      <c r="A178" s="120"/>
      <c r="B178" s="662"/>
      <c r="C178" s="663"/>
      <c r="D178" s="655"/>
      <c r="E178" s="656"/>
      <c r="F178" s="656"/>
      <c r="G178" s="657"/>
      <c r="H178" s="655"/>
      <c r="I178" s="656"/>
      <c r="J178" s="656"/>
      <c r="K178" s="656"/>
      <c r="L178" s="656"/>
      <c r="M178" s="657"/>
      <c r="N178" s="664"/>
      <c r="O178" s="665"/>
      <c r="P178" s="265" t="str">
        <f t="shared" si="8"/>
        <v/>
      </c>
      <c r="Q178" s="664"/>
      <c r="R178" s="665"/>
      <c r="S178" s="265" t="str">
        <f t="shared" si="9"/>
        <v/>
      </c>
      <c r="T178" s="266"/>
      <c r="U178" s="266"/>
    </row>
    <row r="179" spans="1:24" s="2" customFormat="1" ht="30.75" customHeight="1" x14ac:dyDescent="0.2">
      <c r="A179" s="120"/>
      <c r="B179" s="662"/>
      <c r="C179" s="663"/>
      <c r="D179" s="655"/>
      <c r="E179" s="656"/>
      <c r="F179" s="656"/>
      <c r="G179" s="657"/>
      <c r="H179" s="655"/>
      <c r="I179" s="656"/>
      <c r="J179" s="656"/>
      <c r="K179" s="656"/>
      <c r="L179" s="656"/>
      <c r="M179" s="657"/>
      <c r="N179" s="664"/>
      <c r="O179" s="665"/>
      <c r="P179" s="265" t="str">
        <f t="shared" si="8"/>
        <v/>
      </c>
      <c r="Q179" s="664"/>
      <c r="R179" s="665"/>
      <c r="S179" s="265" t="str">
        <f t="shared" si="9"/>
        <v/>
      </c>
      <c r="T179" s="266"/>
      <c r="U179" s="266"/>
    </row>
    <row r="180" spans="1:24" s="2" customFormat="1" ht="30.75" customHeight="1" x14ac:dyDescent="0.2">
      <c r="A180" s="120"/>
      <c r="B180" s="662"/>
      <c r="C180" s="663"/>
      <c r="D180" s="655"/>
      <c r="E180" s="656"/>
      <c r="F180" s="656"/>
      <c r="G180" s="657"/>
      <c r="H180" s="655"/>
      <c r="I180" s="656"/>
      <c r="J180" s="656"/>
      <c r="K180" s="656"/>
      <c r="L180" s="656"/>
      <c r="M180" s="657"/>
      <c r="N180" s="664"/>
      <c r="O180" s="665"/>
      <c r="P180" s="265" t="str">
        <f t="shared" si="8"/>
        <v/>
      </c>
      <c r="Q180" s="664"/>
      <c r="R180" s="665"/>
      <c r="S180" s="265" t="str">
        <f t="shared" si="9"/>
        <v/>
      </c>
      <c r="T180" s="266"/>
      <c r="U180" s="266"/>
    </row>
    <row r="181" spans="1:24" s="2" customFormat="1" ht="30.75" customHeight="1" x14ac:dyDescent="0.2">
      <c r="A181" s="120"/>
      <c r="B181" s="662"/>
      <c r="C181" s="663"/>
      <c r="D181" s="655"/>
      <c r="E181" s="656"/>
      <c r="F181" s="656"/>
      <c r="G181" s="657"/>
      <c r="H181" s="655"/>
      <c r="I181" s="656"/>
      <c r="J181" s="656"/>
      <c r="K181" s="656"/>
      <c r="L181" s="656"/>
      <c r="M181" s="657"/>
      <c r="N181" s="658"/>
      <c r="O181" s="659"/>
      <c r="P181" s="265" t="str">
        <f t="shared" si="8"/>
        <v/>
      </c>
      <c r="Q181" s="658"/>
      <c r="R181" s="659"/>
      <c r="S181" s="265" t="str">
        <f t="shared" si="9"/>
        <v/>
      </c>
      <c r="T181" s="266"/>
      <c r="U181" s="266"/>
    </row>
    <row r="182" spans="1:24" s="2" customFormat="1" ht="30.75" customHeight="1" x14ac:dyDescent="0.2">
      <c r="A182" s="120"/>
      <c r="B182" s="662"/>
      <c r="C182" s="663"/>
      <c r="D182" s="655"/>
      <c r="E182" s="656"/>
      <c r="F182" s="656"/>
      <c r="G182" s="657"/>
      <c r="H182" s="655"/>
      <c r="I182" s="656"/>
      <c r="J182" s="656"/>
      <c r="K182" s="656"/>
      <c r="L182" s="656"/>
      <c r="M182" s="657"/>
      <c r="N182" s="658"/>
      <c r="O182" s="659"/>
      <c r="P182" s="265" t="str">
        <f t="shared" si="8"/>
        <v/>
      </c>
      <c r="Q182" s="658"/>
      <c r="R182" s="659"/>
      <c r="S182" s="265" t="str">
        <f t="shared" si="9"/>
        <v/>
      </c>
      <c r="T182" s="266"/>
      <c r="U182" s="266"/>
    </row>
    <row r="183" spans="1:24" s="2" customFormat="1" ht="30.75" customHeight="1" x14ac:dyDescent="0.2">
      <c r="A183" s="120"/>
      <c r="B183" s="662"/>
      <c r="C183" s="663"/>
      <c r="D183" s="655"/>
      <c r="E183" s="656"/>
      <c r="F183" s="656"/>
      <c r="G183" s="657"/>
      <c r="H183" s="655"/>
      <c r="I183" s="656"/>
      <c r="J183" s="656"/>
      <c r="K183" s="656"/>
      <c r="L183" s="656"/>
      <c r="M183" s="657"/>
      <c r="N183" s="658"/>
      <c r="O183" s="659"/>
      <c r="P183" s="265" t="str">
        <f t="shared" si="8"/>
        <v/>
      </c>
      <c r="Q183" s="658"/>
      <c r="R183" s="659"/>
      <c r="S183" s="265" t="str">
        <f t="shared" si="9"/>
        <v/>
      </c>
      <c r="T183" s="266"/>
      <c r="U183" s="266"/>
    </row>
    <row r="184" spans="1:24" s="2" customFormat="1" ht="25.5" customHeight="1" x14ac:dyDescent="0.2">
      <c r="A184" s="120"/>
      <c r="B184" s="662"/>
      <c r="C184" s="663"/>
      <c r="D184" s="655"/>
      <c r="E184" s="656"/>
      <c r="F184" s="656"/>
      <c r="G184" s="657"/>
      <c r="H184" s="655"/>
      <c r="I184" s="656"/>
      <c r="J184" s="656"/>
      <c r="K184" s="656"/>
      <c r="L184" s="656"/>
      <c r="M184" s="657"/>
      <c r="N184" s="658"/>
      <c r="O184" s="659"/>
      <c r="P184" s="265" t="str">
        <f t="shared" si="8"/>
        <v/>
      </c>
      <c r="Q184" s="658"/>
      <c r="R184" s="659"/>
      <c r="S184" s="265" t="str">
        <f t="shared" si="9"/>
        <v/>
      </c>
      <c r="T184" s="266"/>
      <c r="U184" s="266"/>
    </row>
    <row r="185" spans="1:24" s="2" customFormat="1" ht="25.5" customHeight="1" x14ac:dyDescent="0.2">
      <c r="A185" s="120"/>
      <c r="B185" s="653"/>
      <c r="C185" s="654"/>
      <c r="D185" s="655"/>
      <c r="E185" s="656"/>
      <c r="F185" s="656"/>
      <c r="G185" s="657"/>
      <c r="H185" s="655"/>
      <c r="I185" s="656"/>
      <c r="J185" s="656"/>
      <c r="K185" s="656"/>
      <c r="L185" s="656"/>
      <c r="M185" s="657"/>
      <c r="N185" s="658"/>
      <c r="O185" s="659"/>
      <c r="P185" s="265" t="str">
        <f t="shared" si="8"/>
        <v/>
      </c>
      <c r="Q185" s="658"/>
      <c r="R185" s="659"/>
      <c r="S185" s="265" t="str">
        <f t="shared" si="9"/>
        <v/>
      </c>
      <c r="T185" s="266"/>
      <c r="U185" s="266"/>
    </row>
    <row r="186" spans="1:24" s="2" customFormat="1" ht="21.75" customHeight="1" x14ac:dyDescent="0.2">
      <c r="B186" s="660" t="s">
        <v>217</v>
      </c>
      <c r="C186" s="661"/>
      <c r="D186" s="661"/>
      <c r="E186" s="661"/>
      <c r="F186" s="661"/>
      <c r="G186" s="661"/>
      <c r="H186" s="661"/>
      <c r="I186" s="661"/>
      <c r="J186" s="661"/>
      <c r="K186" s="661"/>
      <c r="L186" s="661"/>
      <c r="M186" s="661"/>
      <c r="N186" s="661"/>
      <c r="O186" s="661"/>
      <c r="P186" s="661"/>
      <c r="Q186" s="661"/>
      <c r="R186" s="661"/>
      <c r="S186" s="661"/>
      <c r="T186" s="3"/>
    </row>
    <row r="187" spans="1:24" s="2" customFormat="1" ht="12.75" customHeight="1" x14ac:dyDescent="0.2">
      <c r="B187" s="13"/>
      <c r="C187" s="13"/>
      <c r="D187" s="269"/>
      <c r="E187" s="269"/>
      <c r="F187" s="269"/>
      <c r="G187" s="269"/>
      <c r="H187" s="269"/>
      <c r="I187" s="269"/>
      <c r="J187" s="269"/>
      <c r="K187" s="269"/>
      <c r="L187" s="269"/>
      <c r="M187" s="269"/>
      <c r="N187" s="3"/>
      <c r="O187" s="3"/>
      <c r="P187" s="3"/>
      <c r="Q187" s="3"/>
      <c r="R187" s="3"/>
      <c r="S187" s="3"/>
      <c r="T187" s="3"/>
    </row>
    <row r="188" spans="1:24" s="2" customFormat="1" ht="26.25" customHeight="1" x14ac:dyDescent="0.2">
      <c r="B188" s="647" t="s">
        <v>256</v>
      </c>
      <c r="C188" s="647"/>
      <c r="D188" s="647"/>
      <c r="E188" s="647"/>
      <c r="F188" s="647"/>
      <c r="G188" s="647"/>
      <c r="H188" s="270"/>
      <c r="I188" s="271"/>
      <c r="J188" s="648" t="s">
        <v>257</v>
      </c>
      <c r="K188" s="649"/>
      <c r="L188" s="649"/>
      <c r="M188" s="649"/>
      <c r="N188" s="272"/>
      <c r="O188" s="273"/>
      <c r="P188" s="274"/>
      <c r="Q188" s="274"/>
      <c r="R188" s="275"/>
      <c r="S188" s="650" t="s">
        <v>258</v>
      </c>
      <c r="T188" s="651"/>
      <c r="U188" s="651"/>
      <c r="V188" s="651"/>
      <c r="W188" s="651"/>
      <c r="X188" s="276"/>
    </row>
    <row r="189" spans="1:24" s="2" customFormat="1" ht="40.5" customHeight="1" x14ac:dyDescent="0.2">
      <c r="B189" s="652" t="s">
        <v>259</v>
      </c>
      <c r="C189" s="652"/>
      <c r="D189" s="652"/>
      <c r="E189" s="652"/>
      <c r="F189" s="652"/>
      <c r="G189" s="652"/>
      <c r="H189" s="652"/>
      <c r="I189" s="652"/>
      <c r="J189" s="652"/>
      <c r="K189" s="652"/>
      <c r="L189" s="652"/>
      <c r="M189" s="652"/>
      <c r="N189" s="652"/>
      <c r="O189" s="652"/>
      <c r="P189" s="652"/>
      <c r="Q189" s="652"/>
      <c r="R189" s="652"/>
      <c r="S189" s="652"/>
      <c r="T189" s="652"/>
      <c r="U189" s="652"/>
      <c r="V189" s="652"/>
      <c r="W189" s="277"/>
      <c r="X189" s="238"/>
    </row>
    <row r="190" spans="1:24" s="2" customFormat="1" ht="13.5" customHeight="1" x14ac:dyDescent="0.2">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238"/>
      <c r="X190" s="238"/>
    </row>
  </sheetData>
  <sheetProtection selectLockedCells="1"/>
  <dataConsolidate/>
  <mergeCells count="368">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B27:B28"/>
    <mergeCell ref="C27:E27"/>
    <mergeCell ref="F27:H28"/>
    <mergeCell ref="I27:L27"/>
    <mergeCell ref="N27:P27"/>
    <mergeCell ref="S27:U27"/>
    <mergeCell ref="C28:E28"/>
    <mergeCell ref="I28:L28"/>
    <mergeCell ref="F25:G25"/>
    <mergeCell ref="I25:L25"/>
    <mergeCell ref="N25:P25"/>
    <mergeCell ref="S25:U25"/>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P65:R65"/>
    <mergeCell ref="S65:U65"/>
    <mergeCell ref="E50:I50"/>
    <mergeCell ref="J50:N50"/>
    <mergeCell ref="O50:S50"/>
    <mergeCell ref="T50:V51"/>
    <mergeCell ref="B51:D51"/>
    <mergeCell ref="E54:G54"/>
    <mergeCell ref="I44:L44"/>
    <mergeCell ref="B70:C71"/>
    <mergeCell ref="D70:L71"/>
    <mergeCell ref="M70:M71"/>
    <mergeCell ref="B72:C73"/>
    <mergeCell ref="D72:L72"/>
    <mergeCell ref="D73:L73"/>
    <mergeCell ref="B65:D65"/>
    <mergeCell ref="E65:G65"/>
    <mergeCell ref="H65:J65"/>
    <mergeCell ref="K65:M65"/>
    <mergeCell ref="B74:C74"/>
    <mergeCell ref="D74:L74"/>
    <mergeCell ref="M74:T74"/>
    <mergeCell ref="B75:B89"/>
    <mergeCell ref="C75:C78"/>
    <mergeCell ref="D75:L75"/>
    <mergeCell ref="C79:C82"/>
    <mergeCell ref="D82:L82"/>
    <mergeCell ref="M82:T82"/>
    <mergeCell ref="C83:C85"/>
    <mergeCell ref="M88:T88"/>
    <mergeCell ref="D89:L89"/>
    <mergeCell ref="M89:T89"/>
    <mergeCell ref="B90:L90"/>
    <mergeCell ref="N94:W94"/>
    <mergeCell ref="Q95:V95"/>
    <mergeCell ref="D83:L83"/>
    <mergeCell ref="D84:L84"/>
    <mergeCell ref="M84:T84"/>
    <mergeCell ref="D85:L85"/>
    <mergeCell ref="M85:T85"/>
    <mergeCell ref="C86:C88"/>
    <mergeCell ref="D86:L86"/>
    <mergeCell ref="D87:L87"/>
    <mergeCell ref="M87:T87"/>
    <mergeCell ref="D88:L88"/>
    <mergeCell ref="U75:W86"/>
    <mergeCell ref="D76:L76"/>
    <mergeCell ref="D77:L77"/>
    <mergeCell ref="M77:T77"/>
    <mergeCell ref="D78:L78"/>
    <mergeCell ref="M78:T78"/>
    <mergeCell ref="D79:L79"/>
    <mergeCell ref="D80:L80"/>
    <mergeCell ref="D81:L81"/>
    <mergeCell ref="M81:T81"/>
    <mergeCell ref="C108:L108"/>
    <mergeCell ref="Q108:V108"/>
    <mergeCell ref="C109:L109"/>
    <mergeCell ref="B113:D114"/>
    <mergeCell ref="E113:N114"/>
    <mergeCell ref="O113:O114"/>
    <mergeCell ref="Q98:V98"/>
    <mergeCell ref="Q103:V103"/>
    <mergeCell ref="B105:W105"/>
    <mergeCell ref="C106:L106"/>
    <mergeCell ref="N106:V106"/>
    <mergeCell ref="C107:L107"/>
    <mergeCell ref="B115:B124"/>
    <mergeCell ref="C115:D119"/>
    <mergeCell ref="E115:N115"/>
    <mergeCell ref="P115:W118"/>
    <mergeCell ref="E116:N116"/>
    <mergeCell ref="E117:N117"/>
    <mergeCell ref="E118:N118"/>
    <mergeCell ref="E119:N119"/>
    <mergeCell ref="C120:D120"/>
    <mergeCell ref="E120:N120"/>
    <mergeCell ref="O120:V120"/>
    <mergeCell ref="C121:D124"/>
    <mergeCell ref="E121:N121"/>
    <mergeCell ref="O121:V121"/>
    <mergeCell ref="E122:N122"/>
    <mergeCell ref="O122:V122"/>
    <mergeCell ref="E123:N123"/>
    <mergeCell ref="O123:V123"/>
    <mergeCell ref="E124:N124"/>
    <mergeCell ref="O124:V124"/>
    <mergeCell ref="C136:D136"/>
    <mergeCell ref="E136:N136"/>
    <mergeCell ref="B138:C139"/>
    <mergeCell ref="D138:N139"/>
    <mergeCell ref="O138:O139"/>
    <mergeCell ref="AA138:AA139"/>
    <mergeCell ref="P130:W134"/>
    <mergeCell ref="E131:N131"/>
    <mergeCell ref="E132:N132"/>
    <mergeCell ref="E133:N133"/>
    <mergeCell ref="E134:N134"/>
    <mergeCell ref="E135:O135"/>
    <mergeCell ref="B125:B136"/>
    <mergeCell ref="C125:D129"/>
    <mergeCell ref="E125:N125"/>
    <mergeCell ref="P125:W129"/>
    <mergeCell ref="E126:N126"/>
    <mergeCell ref="E127:N127"/>
    <mergeCell ref="E128:N128"/>
    <mergeCell ref="E129:N129"/>
    <mergeCell ref="C130:D135"/>
    <mergeCell ref="E130:N130"/>
    <mergeCell ref="B155:G155"/>
    <mergeCell ref="I155:P155"/>
    <mergeCell ref="Q155:V155"/>
    <mergeCell ref="C156:J156"/>
    <mergeCell ref="B158:V158"/>
    <mergeCell ref="H159:I159"/>
    <mergeCell ref="D149:N149"/>
    <mergeCell ref="D150:O150"/>
    <mergeCell ref="D151:N151"/>
    <mergeCell ref="B152:W152"/>
    <mergeCell ref="B153:V153"/>
    <mergeCell ref="B154:G154"/>
    <mergeCell ref="I154:P154"/>
    <mergeCell ref="Q154:V154"/>
    <mergeCell ref="B140:C151"/>
    <mergeCell ref="D140:N140"/>
    <mergeCell ref="D141:N141"/>
    <mergeCell ref="D142:N142"/>
    <mergeCell ref="D143:N143"/>
    <mergeCell ref="D144:N144"/>
    <mergeCell ref="D145:N145"/>
    <mergeCell ref="D146:N146"/>
    <mergeCell ref="D147:N147"/>
    <mergeCell ref="D148:N148"/>
    <mergeCell ref="B168:V168"/>
    <mergeCell ref="B172:U172"/>
    <mergeCell ref="B173:M173"/>
    <mergeCell ref="N173:P173"/>
    <mergeCell ref="Q173:S173"/>
    <mergeCell ref="B174:C174"/>
    <mergeCell ref="D174:G174"/>
    <mergeCell ref="H174:M174"/>
    <mergeCell ref="H160:I160"/>
    <mergeCell ref="H161:I161"/>
    <mergeCell ref="H162:I162"/>
    <mergeCell ref="H163:I163"/>
    <mergeCell ref="H164:I164"/>
    <mergeCell ref="B167:V167"/>
    <mergeCell ref="B175:C175"/>
    <mergeCell ref="D175:G175"/>
    <mergeCell ref="H175:M175"/>
    <mergeCell ref="N175:O175"/>
    <mergeCell ref="Q175:R175"/>
    <mergeCell ref="B176:C176"/>
    <mergeCell ref="D176:G176"/>
    <mergeCell ref="H176:M176"/>
    <mergeCell ref="N176:O176"/>
    <mergeCell ref="Q176:R176"/>
    <mergeCell ref="B177:C177"/>
    <mergeCell ref="D177:G177"/>
    <mergeCell ref="H177:M177"/>
    <mergeCell ref="N177:O177"/>
    <mergeCell ref="Q177:R177"/>
    <mergeCell ref="B178:C178"/>
    <mergeCell ref="D178:G178"/>
    <mergeCell ref="H178:M178"/>
    <mergeCell ref="N178:O178"/>
    <mergeCell ref="Q178:R178"/>
    <mergeCell ref="B179:C179"/>
    <mergeCell ref="D179:G179"/>
    <mergeCell ref="H179:M179"/>
    <mergeCell ref="N179:O179"/>
    <mergeCell ref="Q179:R179"/>
    <mergeCell ref="B180:C180"/>
    <mergeCell ref="D180:G180"/>
    <mergeCell ref="H180:M180"/>
    <mergeCell ref="N180:O180"/>
    <mergeCell ref="Q180:R180"/>
    <mergeCell ref="B181:C181"/>
    <mergeCell ref="D181:G181"/>
    <mergeCell ref="H181:M181"/>
    <mergeCell ref="N181:O181"/>
    <mergeCell ref="Q181:R181"/>
    <mergeCell ref="B182:C182"/>
    <mergeCell ref="D182:G182"/>
    <mergeCell ref="H182:M182"/>
    <mergeCell ref="N182:O182"/>
    <mergeCell ref="Q182:R182"/>
    <mergeCell ref="B183:C183"/>
    <mergeCell ref="D183:G183"/>
    <mergeCell ref="H183:M183"/>
    <mergeCell ref="N183:O183"/>
    <mergeCell ref="Q183:R183"/>
    <mergeCell ref="B184:C184"/>
    <mergeCell ref="D184:G184"/>
    <mergeCell ref="H184:M184"/>
    <mergeCell ref="N184:O184"/>
    <mergeCell ref="Q184:R184"/>
    <mergeCell ref="B188:G188"/>
    <mergeCell ref="J188:M188"/>
    <mergeCell ref="S188:W188"/>
    <mergeCell ref="B189:V189"/>
    <mergeCell ref="B185:C185"/>
    <mergeCell ref="D185:G185"/>
    <mergeCell ref="H185:M185"/>
    <mergeCell ref="N185:O185"/>
    <mergeCell ref="Q185:R185"/>
    <mergeCell ref="B186:S186"/>
  </mergeCells>
  <phoneticPr fontId="4"/>
  <conditionalFormatting sqref="B168:V168">
    <cfRule type="expression" dxfId="28" priority="6">
      <formula>$O$149="○"</formula>
    </cfRule>
  </conditionalFormatting>
  <conditionalFormatting sqref="H154:H155">
    <cfRule type="expression" dxfId="27" priority="5">
      <formula>$O$144="○"</formula>
    </cfRule>
  </conditionalFormatting>
  <conditionalFormatting sqref="Q154:V154">
    <cfRule type="expression" dxfId="26" priority="4">
      <formula>H154="○"</formula>
    </cfRule>
  </conditionalFormatting>
  <conditionalFormatting sqref="Q155:V155">
    <cfRule type="expression" dxfId="25" priority="3">
      <formula>H155="○"</formula>
    </cfRule>
  </conditionalFormatting>
  <conditionalFormatting sqref="H159:H164">
    <cfRule type="expression" dxfId="24" priority="2">
      <formula>$O$148="○"</formula>
    </cfRule>
  </conditionalFormatting>
  <conditionalFormatting sqref="S47:V47">
    <cfRule type="expression" dxfId="23" priority="1">
      <formula>$V$45="○"</formula>
    </cfRule>
  </conditionalFormatting>
  <dataValidations count="10">
    <dataValidation type="list" allowBlank="1" showInputMessage="1" showErrorMessage="1" sqref="E130:J134" xr:uid="{4B3AE34C-A741-45B2-BE37-859EDB5F5B67}">
      <formula1>K.農村環境保全活動</formula1>
    </dataValidation>
    <dataValidation type="list" allowBlank="1" showInputMessage="1" showErrorMessage="1" sqref="Q155:V155" xr:uid="{CDE6C911-621A-41E9-B18F-B4C82953FC0C}">
      <formula1>E.高度な保全活動</formula1>
    </dataValidation>
    <dataValidation imeMode="off" allowBlank="1" showInputMessage="1" showErrorMessage="1" sqref="E54:G54 Q51 L51:L52 G51:G52 U14:V14 E65 C15 O66:Q66 S65 K65 I66:K66 C43" xr:uid="{FADE896C-31D4-42DF-87A1-454C81D701D4}"/>
    <dataValidation type="decimal" imeMode="off" operator="greaterThanOrEqual" allowBlank="1" showInputMessage="1" showErrorMessage="1" sqref="N175:O185 Q175:R185" xr:uid="{CE5B7D05-6553-40A4-A663-9CB4BF8DEF04}">
      <formula1>0.01</formula1>
    </dataValidation>
    <dataValidation type="whole" imeMode="off" operator="greaterThanOrEqual" allowBlank="1" showInputMessage="1" showErrorMessage="1" error="小数点以下を切り捨て、整数で入力してください。" sqref="C36:E41 C20:E20 C22:E22 C24:E24" xr:uid="{FBC45AC7-12BD-4A2D-A086-6967A0B6482A}">
      <formula1>0</formula1>
    </dataValidation>
    <dataValidation type="whole" operator="greaterThanOrEqual" allowBlank="1" showInputMessage="1" showErrorMessage="1" error="小数点以下を切り捨て、整数で記入してください。" sqref="C8:E13 C21 C23 C25" xr:uid="{F0384861-CB0F-476B-AC1A-D4C23ABAAC91}">
      <formula1>0</formula1>
    </dataValidation>
    <dataValidation type="list" allowBlank="1" showInputMessage="1" showErrorMessage="1" sqref="K4 E56 I56 M56 Q56 G58 J58 M86 O136:P136 J60 M60 P60 P58 R188 M72:M73 M58 G60 G62 B93:B95 M93:M95 B97:B99 M97:M98 B101:B104 M101:M103 B106:B109 M106:M108 O140:O149 V45 I188 M90 M75:M76 M79:M80 M83 V39 O151 O115:O119 V31 Z136 Q25 O125:O134 V25 H154:H155 V28" xr:uid="{E57F7D5A-CCF6-422E-AD6D-1FCB7E801FC1}">
      <formula1>B.○か空白</formula1>
    </dataValidation>
    <dataValidation type="list" allowBlank="1" showInputMessage="1" showErrorMessage="1" sqref="Q154:T154" xr:uid="{D093F482-CC34-4DD1-AAE5-3D5ABE1AC3CC}">
      <formula1>D.農村環境保全活動のテーマ</formula1>
    </dataValidation>
    <dataValidation type="list" allowBlank="1" showInputMessage="1" showErrorMessage="1" sqref="B175:C185" xr:uid="{58D85F3C-588C-4B5A-80F9-2E48FEDE9509}">
      <formula1>F.施設</formula1>
    </dataValidation>
    <dataValidation type="list" allowBlank="1" showInputMessage="1" showErrorMessage="1" sqref="D175:G185" xr:uid="{3A15825D-E98A-477F-B9A0-65643D8882E3}">
      <formula1>INDIRECT($B$175)</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5" manualBreakCount="5">
    <brk id="48" max="22" man="1"/>
    <brk id="90" max="22" man="1"/>
    <brk id="110" max="22" man="1"/>
    <brk id="136" max="22" man="1"/>
    <brk id="170"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6A35F-A366-477E-BFB5-903BE49F9E11}">
  <sheetPr>
    <tabColor theme="8"/>
    <pageSetUpPr fitToPage="1"/>
  </sheetPr>
  <dimension ref="A1:AJ119"/>
  <sheetViews>
    <sheetView showGridLines="0" view="pageBreakPreview" topLeftCell="A105" zoomScale="84" zoomScaleNormal="100" zoomScaleSheetLayoutView="109" workbookViewId="0">
      <selection activeCell="M9" sqref="M9"/>
    </sheetView>
  </sheetViews>
  <sheetFormatPr defaultColWidth="8.6640625" defaultRowHeight="18" customHeight="1" x14ac:dyDescent="0.2"/>
  <cols>
    <col min="1" max="1" width="3.109375" style="9" customWidth="1"/>
    <col min="2" max="2" width="4.6640625" style="9" customWidth="1"/>
    <col min="3" max="3" width="3.6640625" style="9" customWidth="1"/>
    <col min="4" max="4" width="4.44140625" style="9" customWidth="1"/>
    <col min="5" max="5" width="5.88671875" style="9" customWidth="1"/>
    <col min="6" max="6" width="4.44140625" style="9" customWidth="1"/>
    <col min="7" max="8" width="6.88671875" style="9" customWidth="1"/>
    <col min="9" max="9" width="4.6640625" style="9" customWidth="1"/>
    <col min="10" max="11" width="4.109375" style="9" customWidth="1"/>
    <col min="12" max="12" width="4.6640625" style="9" customWidth="1"/>
    <col min="13" max="15" width="4.109375" style="9" customWidth="1"/>
    <col min="16" max="16" width="3" style="9" customWidth="1"/>
    <col min="17" max="18" width="4.109375" style="9" customWidth="1"/>
    <col min="19" max="19" width="6.88671875" style="9" customWidth="1"/>
    <col min="20" max="20" width="3" style="9" customWidth="1"/>
    <col min="21" max="21" width="4.109375" style="9" customWidth="1"/>
    <col min="22" max="22" width="3.33203125" style="9" customWidth="1"/>
    <col min="23" max="23" width="2.88671875" style="9" customWidth="1"/>
    <col min="24" max="24" width="4.109375" style="9" customWidth="1"/>
    <col min="25" max="25" width="4.44140625" style="9" customWidth="1"/>
    <col min="26" max="28" width="4.109375" style="9" customWidth="1"/>
    <col min="29" max="85" width="4.6640625" style="9" customWidth="1"/>
    <col min="86" max="16384" width="8.6640625" style="9"/>
  </cols>
  <sheetData>
    <row r="1" spans="1:24" ht="22.5" customHeight="1" x14ac:dyDescent="0.2">
      <c r="A1" s="9" t="s">
        <v>260</v>
      </c>
      <c r="B1"/>
      <c r="C1"/>
      <c r="D1"/>
      <c r="E1"/>
      <c r="F1"/>
      <c r="G1"/>
      <c r="H1"/>
      <c r="I1"/>
      <c r="J1"/>
      <c r="K1"/>
      <c r="L1"/>
      <c r="M1"/>
      <c r="N1"/>
      <c r="O1"/>
      <c r="P1"/>
      <c r="Q1"/>
      <c r="R1"/>
      <c r="S1"/>
      <c r="T1"/>
      <c r="U1"/>
      <c r="V1"/>
      <c r="W1"/>
    </row>
    <row r="2" spans="1:24" s="2" customFormat="1" ht="21" customHeight="1" x14ac:dyDescent="0.2">
      <c r="B2" s="18" t="s">
        <v>261</v>
      </c>
      <c r="C2" s="278"/>
      <c r="D2" s="278"/>
      <c r="E2" s="278"/>
      <c r="F2" s="279"/>
      <c r="G2" s="279"/>
      <c r="H2" s="279"/>
      <c r="I2" s="95"/>
      <c r="J2" s="95"/>
      <c r="K2" s="95"/>
      <c r="L2" s="95"/>
      <c r="O2" s="280"/>
      <c r="P2" s="280"/>
      <c r="Q2" s="280"/>
      <c r="R2" s="280"/>
      <c r="S2" s="280"/>
      <c r="T2" s="280"/>
      <c r="U2" s="280"/>
    </row>
    <row r="3" spans="1:24" s="2" customFormat="1" ht="9.6" customHeight="1" x14ac:dyDescent="0.2">
      <c r="B3" s="18"/>
      <c r="C3" s="278"/>
      <c r="D3" s="278"/>
      <c r="E3" s="278"/>
      <c r="F3" s="279"/>
      <c r="G3" s="279"/>
      <c r="H3" s="279"/>
      <c r="I3" s="95"/>
      <c r="J3" s="95"/>
      <c r="K3" s="95"/>
      <c r="L3" s="95"/>
      <c r="O3" s="280"/>
      <c r="P3" s="280"/>
      <c r="Q3" s="280"/>
      <c r="R3" s="280"/>
      <c r="S3" s="280"/>
      <c r="T3" s="280"/>
      <c r="U3" s="280"/>
    </row>
    <row r="4" spans="1:24" s="2" customFormat="1" ht="21" customHeight="1" x14ac:dyDescent="0.2">
      <c r="A4" s="120"/>
      <c r="B4" s="671" t="s">
        <v>262</v>
      </c>
      <c r="C4" s="670"/>
      <c r="D4" s="670"/>
      <c r="E4" s="670"/>
      <c r="F4" s="670"/>
      <c r="G4" s="670"/>
      <c r="H4" s="670"/>
      <c r="I4" s="670"/>
      <c r="J4" s="670"/>
      <c r="K4" s="670"/>
      <c r="L4" s="670"/>
      <c r="M4" s="281" t="s">
        <v>135</v>
      </c>
      <c r="N4" s="120"/>
      <c r="O4" s="282"/>
      <c r="P4" s="282"/>
      <c r="Q4" s="282"/>
      <c r="R4" s="282"/>
      <c r="S4" s="282"/>
      <c r="T4" s="282"/>
      <c r="U4" s="282"/>
      <c r="V4" s="120"/>
    </row>
    <row r="5" spans="1:24" s="2" customFormat="1" ht="21" customHeight="1" x14ac:dyDescent="0.2">
      <c r="A5" s="120"/>
      <c r="B5" s="1090" t="s">
        <v>263</v>
      </c>
      <c r="C5" s="1091"/>
      <c r="D5" s="1091"/>
      <c r="E5" s="1091"/>
      <c r="F5" s="1091"/>
      <c r="G5" s="1091"/>
      <c r="H5" s="1091"/>
      <c r="I5" s="1091"/>
      <c r="J5" s="1091"/>
      <c r="K5" s="1091"/>
      <c r="L5" s="1092"/>
      <c r="M5" s="271"/>
      <c r="N5" s="120" t="s">
        <v>264</v>
      </c>
      <c r="O5" s="282"/>
      <c r="P5" s="282"/>
      <c r="Q5" s="282"/>
      <c r="R5" s="120"/>
      <c r="S5" s="282"/>
      <c r="T5" s="282"/>
      <c r="U5" s="282"/>
      <c r="V5" s="120"/>
      <c r="X5" s="283" t="s">
        <v>265</v>
      </c>
    </row>
    <row r="6" spans="1:24" s="2" customFormat="1" ht="21" customHeight="1" x14ac:dyDescent="0.2">
      <c r="A6" s="120"/>
      <c r="B6" s="1103" t="s">
        <v>266</v>
      </c>
      <c r="C6" s="1104"/>
      <c r="D6" s="1104"/>
      <c r="E6" s="1104"/>
      <c r="F6" s="1104"/>
      <c r="G6" s="1104"/>
      <c r="H6" s="1104"/>
      <c r="I6" s="1104"/>
      <c r="J6" s="1104"/>
      <c r="K6" s="1104"/>
      <c r="L6" s="1105"/>
      <c r="M6" s="271"/>
      <c r="N6" s="120" t="s">
        <v>267</v>
      </c>
      <c r="O6" s="282"/>
      <c r="P6" s="282"/>
      <c r="Q6" s="282"/>
      <c r="R6" s="120"/>
      <c r="S6" s="282"/>
      <c r="T6" s="282"/>
      <c r="U6" s="282"/>
      <c r="V6" s="120"/>
      <c r="X6" s="284" t="s">
        <v>268</v>
      </c>
    </row>
    <row r="7" spans="1:24" s="2" customFormat="1" ht="21" customHeight="1" x14ac:dyDescent="0.2">
      <c r="A7" s="120"/>
      <c r="B7" s="1103" t="s">
        <v>269</v>
      </c>
      <c r="C7" s="1104"/>
      <c r="D7" s="1104"/>
      <c r="E7" s="1104"/>
      <c r="F7" s="1104"/>
      <c r="G7" s="1104"/>
      <c r="H7" s="1104"/>
      <c r="I7" s="1104"/>
      <c r="J7" s="1104"/>
      <c r="K7" s="1104"/>
      <c r="L7" s="1105"/>
      <c r="M7" s="271"/>
      <c r="N7" s="120" t="s">
        <v>270</v>
      </c>
      <c r="O7" s="282"/>
      <c r="P7" s="282"/>
      <c r="Q7" s="282"/>
      <c r="R7" s="120"/>
      <c r="S7" s="282"/>
      <c r="T7" s="282"/>
      <c r="U7" s="282"/>
      <c r="V7" s="120"/>
      <c r="X7" s="283" t="s">
        <v>271</v>
      </c>
    </row>
    <row r="8" spans="1:24" s="2" customFormat="1" ht="21" customHeight="1" x14ac:dyDescent="0.2">
      <c r="A8" s="120"/>
      <c r="B8" s="1103" t="s">
        <v>272</v>
      </c>
      <c r="C8" s="1104"/>
      <c r="D8" s="1104"/>
      <c r="E8" s="1104"/>
      <c r="F8" s="1104"/>
      <c r="G8" s="1104"/>
      <c r="H8" s="1104"/>
      <c r="I8" s="1104"/>
      <c r="J8" s="1104"/>
      <c r="K8" s="1104"/>
      <c r="L8" s="1105"/>
      <c r="M8" s="271"/>
      <c r="N8" s="120" t="s">
        <v>273</v>
      </c>
      <c r="O8" s="282"/>
      <c r="P8" s="282"/>
      <c r="Q8" s="282"/>
      <c r="R8" s="120"/>
      <c r="S8" s="282"/>
      <c r="T8" s="282"/>
      <c r="U8" s="282"/>
      <c r="V8" s="120"/>
      <c r="X8" s="283" t="s">
        <v>274</v>
      </c>
    </row>
    <row r="9" spans="1:24" s="2" customFormat="1" ht="21" customHeight="1" x14ac:dyDescent="0.2">
      <c r="A9" s="120"/>
      <c r="B9" s="1090" t="s">
        <v>275</v>
      </c>
      <c r="C9" s="1091"/>
      <c r="D9" s="1091"/>
      <c r="E9" s="1091"/>
      <c r="F9" s="1091"/>
      <c r="G9" s="1091"/>
      <c r="H9" s="1091"/>
      <c r="I9" s="1091"/>
      <c r="J9" s="1091"/>
      <c r="K9" s="1091"/>
      <c r="L9" s="1092"/>
      <c r="M9" s="271"/>
      <c r="N9" s="120" t="s">
        <v>276</v>
      </c>
      <c r="O9" s="282"/>
      <c r="P9" s="282"/>
      <c r="Q9" s="282"/>
      <c r="R9" s="120"/>
      <c r="S9" s="282"/>
      <c r="T9" s="282"/>
      <c r="U9" s="282"/>
      <c r="V9" s="120"/>
      <c r="X9" s="283" t="s">
        <v>277</v>
      </c>
    </row>
    <row r="10" spans="1:24" s="2" customFormat="1" ht="21" customHeight="1" x14ac:dyDescent="0.2">
      <c r="A10" s="120"/>
      <c r="B10" s="1090" t="s">
        <v>278</v>
      </c>
      <c r="C10" s="1091"/>
      <c r="D10" s="1091"/>
      <c r="E10" s="1091"/>
      <c r="F10" s="1091"/>
      <c r="G10" s="1091"/>
      <c r="H10" s="1091"/>
      <c r="I10" s="1091"/>
      <c r="J10" s="1091"/>
      <c r="K10" s="1091"/>
      <c r="L10" s="1092"/>
      <c r="M10" s="271"/>
      <c r="N10" s="120" t="s">
        <v>279</v>
      </c>
      <c r="O10" s="282"/>
      <c r="P10" s="282"/>
      <c r="Q10" s="282"/>
      <c r="R10" s="120"/>
      <c r="S10" s="282"/>
      <c r="T10" s="282"/>
      <c r="U10" s="282"/>
      <c r="V10" s="120"/>
      <c r="X10" s="284" t="s">
        <v>268</v>
      </c>
    </row>
    <row r="11" spans="1:24" s="2" customFormat="1" ht="21" customHeight="1" x14ac:dyDescent="0.2">
      <c r="A11" s="120"/>
      <c r="B11" s="285"/>
      <c r="C11" s="286"/>
      <c r="D11" s="286"/>
      <c r="E11" s="286"/>
      <c r="F11" s="287"/>
      <c r="G11" s="287"/>
      <c r="H11" s="287"/>
      <c r="I11" s="288"/>
      <c r="J11" s="288"/>
      <c r="K11" s="288"/>
      <c r="L11" s="288"/>
      <c r="M11" s="120"/>
      <c r="N11" s="120"/>
      <c r="O11" s="282"/>
      <c r="P11" s="282"/>
      <c r="Q11" s="282"/>
      <c r="R11" s="282"/>
      <c r="S11" s="282"/>
      <c r="T11" s="282"/>
      <c r="U11" s="282"/>
      <c r="V11" s="120"/>
    </row>
    <row r="12" spans="1:24" ht="18.75" customHeight="1" x14ac:dyDescent="0.2">
      <c r="A12" s="1093" t="s">
        <v>280</v>
      </c>
      <c r="B12" s="1093"/>
      <c r="C12" s="1093"/>
      <c r="D12" s="1093"/>
      <c r="E12" s="1093"/>
      <c r="F12" s="1093"/>
      <c r="G12" s="1093"/>
      <c r="H12" s="1093"/>
      <c r="I12" s="1093"/>
      <c r="J12" s="1093"/>
      <c r="K12" s="1093"/>
      <c r="L12" s="1093"/>
      <c r="M12" s="1093"/>
      <c r="N12" s="1093"/>
      <c r="O12" s="1093"/>
      <c r="P12" s="1093"/>
      <c r="Q12" s="1093"/>
      <c r="R12" s="1093"/>
      <c r="S12" s="1093"/>
      <c r="T12" s="1093"/>
      <c r="U12" s="1093"/>
      <c r="V12" s="1093"/>
    </row>
    <row r="13" spans="1:24" ht="52.5" customHeight="1" x14ac:dyDescent="0.2">
      <c r="A13" s="125"/>
      <c r="B13" s="1094" t="s">
        <v>281</v>
      </c>
      <c r="C13" s="1095"/>
      <c r="D13" s="1095"/>
      <c r="E13" s="1095"/>
      <c r="F13" s="1095"/>
      <c r="G13" s="1095"/>
      <c r="H13" s="1095"/>
      <c r="I13" s="1095"/>
      <c r="J13" s="1095"/>
      <c r="K13" s="1095"/>
      <c r="L13" s="1095"/>
      <c r="M13" s="1095"/>
      <c r="N13" s="1095"/>
      <c r="O13" s="1095"/>
      <c r="P13" s="1095"/>
      <c r="Q13" s="1095"/>
      <c r="R13" s="1095"/>
      <c r="S13" s="1095"/>
      <c r="T13" s="1095"/>
      <c r="U13" s="1095"/>
      <c r="V13" s="1096"/>
    </row>
    <row r="14" spans="1:24" ht="8.6999999999999993" customHeight="1" x14ac:dyDescent="0.2">
      <c r="A14" s="125"/>
      <c r="B14" s="289"/>
    </row>
    <row r="15" spans="1:24" ht="18.75" customHeight="1" x14ac:dyDescent="0.2">
      <c r="A15" s="125"/>
      <c r="B15" s="120" t="s">
        <v>282</v>
      </c>
      <c r="O15" s="283" t="s">
        <v>283</v>
      </c>
      <c r="Q15" s="283"/>
    </row>
    <row r="16" spans="1:24" ht="21.75" customHeight="1" x14ac:dyDescent="0.2">
      <c r="A16" s="125"/>
      <c r="B16" s="1097" t="s">
        <v>284</v>
      </c>
      <c r="C16" s="1098"/>
      <c r="D16" s="1098"/>
      <c r="E16" s="1098"/>
      <c r="F16" s="1098"/>
      <c r="G16" s="1098"/>
      <c r="H16" s="1098"/>
      <c r="I16" s="1098"/>
      <c r="J16" s="1098"/>
      <c r="K16" s="1099"/>
      <c r="L16" s="1100" t="s">
        <v>285</v>
      </c>
      <c r="M16" s="1101"/>
      <c r="N16" s="1101"/>
      <c r="O16" s="1102" t="s">
        <v>286</v>
      </c>
      <c r="P16" s="1102"/>
      <c r="Q16" s="1102"/>
      <c r="R16" s="1102"/>
    </row>
    <row r="17" spans="1:35" ht="21.75" customHeight="1" x14ac:dyDescent="0.2">
      <c r="A17" s="125"/>
      <c r="B17" s="1081" t="s">
        <v>287</v>
      </c>
      <c r="C17" s="1082"/>
      <c r="D17" s="1082"/>
      <c r="E17" s="1082"/>
      <c r="F17" s="1082"/>
      <c r="G17" s="1082"/>
      <c r="H17" s="1082"/>
      <c r="I17" s="1082"/>
      <c r="J17" s="1082"/>
      <c r="K17" s="1083"/>
      <c r="L17" s="1084" t="str">
        <f>IF('別紙1 活動計画書'!O140="○","○","")</f>
        <v/>
      </c>
      <c r="M17" s="1085"/>
      <c r="N17" s="1085"/>
      <c r="O17" s="1086"/>
      <c r="P17" s="1086"/>
      <c r="Q17" s="1086"/>
      <c r="R17" s="1086"/>
    </row>
    <row r="18" spans="1:35" ht="21.75" customHeight="1" x14ac:dyDescent="0.2">
      <c r="A18" s="125"/>
      <c r="B18" s="1081" t="s">
        <v>288</v>
      </c>
      <c r="C18" s="1082"/>
      <c r="D18" s="1082"/>
      <c r="E18" s="1082"/>
      <c r="F18" s="1082"/>
      <c r="G18" s="1082"/>
      <c r="H18" s="1082"/>
      <c r="I18" s="1082"/>
      <c r="J18" s="1082"/>
      <c r="K18" s="1083"/>
      <c r="L18" s="1084" t="str">
        <f>IF('別紙1 活動計画書'!O141="○","○","")</f>
        <v/>
      </c>
      <c r="M18" s="1085"/>
      <c r="N18" s="1085"/>
      <c r="O18" s="1086"/>
      <c r="P18" s="1086"/>
      <c r="Q18" s="1086"/>
      <c r="R18" s="1086"/>
    </row>
    <row r="19" spans="1:35" ht="21.75" customHeight="1" x14ac:dyDescent="0.2">
      <c r="A19" s="125"/>
      <c r="B19" s="1081" t="s">
        <v>289</v>
      </c>
      <c r="C19" s="1082"/>
      <c r="D19" s="1082"/>
      <c r="E19" s="1082"/>
      <c r="F19" s="1082"/>
      <c r="G19" s="1082"/>
      <c r="H19" s="1082"/>
      <c r="I19" s="1082"/>
      <c r="J19" s="1082"/>
      <c r="K19" s="1083"/>
      <c r="L19" s="1084" t="str">
        <f>IF('別紙1 活動計画書'!O142="○","○","")</f>
        <v/>
      </c>
      <c r="M19" s="1085"/>
      <c r="N19" s="1085"/>
      <c r="O19" s="1086"/>
      <c r="P19" s="1086"/>
      <c r="Q19" s="1086"/>
      <c r="R19" s="1086"/>
    </row>
    <row r="20" spans="1:35" ht="21.75" customHeight="1" x14ac:dyDescent="0.2">
      <c r="A20" s="125"/>
      <c r="B20" s="1081" t="s">
        <v>290</v>
      </c>
      <c r="C20" s="1082"/>
      <c r="D20" s="1082"/>
      <c r="E20" s="1082"/>
      <c r="F20" s="1082"/>
      <c r="G20" s="1082"/>
      <c r="H20" s="1082"/>
      <c r="I20" s="1082"/>
      <c r="J20" s="1082"/>
      <c r="K20" s="1083"/>
      <c r="L20" s="1084" t="str">
        <f>IF('別紙1 活動計画書'!O143="○","○","")</f>
        <v/>
      </c>
      <c r="M20" s="1085"/>
      <c r="N20" s="1085"/>
      <c r="O20" s="1086"/>
      <c r="P20" s="1086"/>
      <c r="Q20" s="1086"/>
      <c r="R20" s="1086"/>
    </row>
    <row r="21" spans="1:35" ht="21.75" customHeight="1" x14ac:dyDescent="0.2">
      <c r="A21" s="125"/>
      <c r="B21" s="1081" t="s">
        <v>291</v>
      </c>
      <c r="C21" s="1082"/>
      <c r="D21" s="1082"/>
      <c r="E21" s="1082"/>
      <c r="F21" s="1082"/>
      <c r="G21" s="1082"/>
      <c r="H21" s="1082"/>
      <c r="I21" s="1082"/>
      <c r="J21" s="1082"/>
      <c r="K21" s="1083"/>
      <c r="L21" s="1084" t="str">
        <f>IF('別紙1 活動計画書'!O144="○","○","")</f>
        <v/>
      </c>
      <c r="M21" s="1085"/>
      <c r="N21" s="1085"/>
      <c r="O21" s="1086"/>
      <c r="P21" s="1086"/>
      <c r="Q21" s="1086"/>
      <c r="R21" s="1086"/>
    </row>
    <row r="22" spans="1:35" ht="21.75" customHeight="1" x14ac:dyDescent="0.2">
      <c r="A22" s="125"/>
      <c r="B22" s="1081" t="s">
        <v>292</v>
      </c>
      <c r="C22" s="1082"/>
      <c r="D22" s="1082"/>
      <c r="E22" s="1082"/>
      <c r="F22" s="1082"/>
      <c r="G22" s="1082"/>
      <c r="H22" s="1082"/>
      <c r="I22" s="1082"/>
      <c r="J22" s="1082"/>
      <c r="K22" s="1083"/>
      <c r="L22" s="1084" t="str">
        <f>IF('別紙1 活動計画書'!O145="○","○","")</f>
        <v/>
      </c>
      <c r="M22" s="1085"/>
      <c r="N22" s="1085"/>
      <c r="O22" s="1086"/>
      <c r="P22" s="1086"/>
      <c r="Q22" s="1086"/>
      <c r="R22" s="1086"/>
    </row>
    <row r="23" spans="1:35" ht="21.75" customHeight="1" x14ac:dyDescent="0.2">
      <c r="A23" s="125"/>
      <c r="B23" s="1081" t="s">
        <v>293</v>
      </c>
      <c r="C23" s="1082"/>
      <c r="D23" s="1082"/>
      <c r="E23" s="1082"/>
      <c r="F23" s="1082"/>
      <c r="G23" s="1082"/>
      <c r="H23" s="1082"/>
      <c r="I23" s="1082"/>
      <c r="J23" s="1082"/>
      <c r="K23" s="1083"/>
      <c r="L23" s="1084" t="str">
        <f>IF('別紙1 活動計画書'!O146="○","○","")</f>
        <v/>
      </c>
      <c r="M23" s="1085"/>
      <c r="N23" s="1085"/>
      <c r="O23" s="1086"/>
      <c r="P23" s="1086"/>
      <c r="Q23" s="1086"/>
      <c r="R23" s="1086"/>
    </row>
    <row r="24" spans="1:35" ht="21.75" customHeight="1" x14ac:dyDescent="0.2">
      <c r="A24" s="125"/>
      <c r="B24" s="1087" t="s">
        <v>294</v>
      </c>
      <c r="C24" s="1088"/>
      <c r="D24" s="1088"/>
      <c r="E24" s="1088"/>
      <c r="F24" s="1088"/>
      <c r="G24" s="1088"/>
      <c r="H24" s="1088"/>
      <c r="I24" s="1088"/>
      <c r="J24" s="1088"/>
      <c r="K24" s="1089"/>
      <c r="L24" s="1084" t="str">
        <f>IF('別紙1 活動計画書'!O147="○","○","")</f>
        <v/>
      </c>
      <c r="M24" s="1085"/>
      <c r="N24" s="1085"/>
      <c r="O24" s="1086"/>
      <c r="P24" s="1086"/>
      <c r="Q24" s="1086"/>
      <c r="R24" s="1086"/>
    </row>
    <row r="25" spans="1:35" ht="21.75" customHeight="1" x14ac:dyDescent="0.2">
      <c r="A25" s="125"/>
      <c r="B25" s="1081" t="s">
        <v>295</v>
      </c>
      <c r="C25" s="1082"/>
      <c r="D25" s="1082"/>
      <c r="E25" s="1082"/>
      <c r="F25" s="1082"/>
      <c r="G25" s="1082"/>
      <c r="H25" s="1082"/>
      <c r="I25" s="1082"/>
      <c r="J25" s="1082"/>
      <c r="K25" s="1083"/>
      <c r="L25" s="1084" t="str">
        <f>IF('別紙1 活動計画書'!O148="○","○","")</f>
        <v/>
      </c>
      <c r="M25" s="1085"/>
      <c r="N25" s="1085"/>
      <c r="O25" s="1086"/>
      <c r="P25" s="1086"/>
      <c r="Q25" s="1086"/>
      <c r="R25" s="1086"/>
      <c r="S25" s="290"/>
      <c r="T25" s="291"/>
      <c r="U25" s="291"/>
      <c r="V25" s="291"/>
      <c r="W25" s="291"/>
    </row>
    <row r="26" spans="1:35" ht="21.75" customHeight="1" x14ac:dyDescent="0.2">
      <c r="A26" s="125"/>
      <c r="B26" s="1081" t="s">
        <v>296</v>
      </c>
      <c r="C26" s="1082"/>
      <c r="D26" s="1082"/>
      <c r="E26" s="1082"/>
      <c r="F26" s="1082"/>
      <c r="G26" s="1082"/>
      <c r="H26" s="1082"/>
      <c r="I26" s="1082"/>
      <c r="J26" s="1082"/>
      <c r="K26" s="1083"/>
      <c r="L26" s="1084" t="str">
        <f>IF('別紙1 活動計画書'!O149="○","○","")</f>
        <v/>
      </c>
      <c r="M26" s="1085"/>
      <c r="N26" s="1085"/>
      <c r="O26" s="1086"/>
      <c r="P26" s="1086"/>
      <c r="Q26" s="1086"/>
      <c r="R26" s="1086"/>
      <c r="S26" s="290"/>
      <c r="T26" s="291"/>
      <c r="U26" s="291"/>
      <c r="V26" s="291"/>
      <c r="W26" s="291"/>
    </row>
    <row r="27" spans="1:35" ht="11.1" customHeight="1" x14ac:dyDescent="0.2">
      <c r="A27" s="125"/>
      <c r="B27" s="292"/>
      <c r="C27" s="292"/>
      <c r="D27" s="292"/>
      <c r="E27" s="292"/>
      <c r="F27" s="292"/>
      <c r="G27" s="292"/>
      <c r="H27" s="292"/>
      <c r="I27" s="292"/>
      <c r="J27" s="292"/>
      <c r="K27" s="292"/>
      <c r="L27" s="75"/>
      <c r="M27" s="75"/>
      <c r="N27" s="75"/>
      <c r="O27" s="75"/>
      <c r="P27" s="75"/>
      <c r="Q27" s="75"/>
      <c r="R27" s="75"/>
    </row>
    <row r="28" spans="1:35" ht="10.5" customHeight="1" x14ac:dyDescent="0.2">
      <c r="A28" s="125"/>
    </row>
    <row r="29" spans="1:35" s="2" customFormat="1" ht="24.75" customHeight="1" x14ac:dyDescent="0.2">
      <c r="B29" s="84" t="s">
        <v>74</v>
      </c>
      <c r="C29" s="956" t="s">
        <v>75</v>
      </c>
      <c r="D29" s="957"/>
      <c r="E29" s="958"/>
      <c r="F29" s="596" t="s">
        <v>76</v>
      </c>
      <c r="G29" s="955"/>
      <c r="H29" s="597"/>
      <c r="I29" s="596" t="s">
        <v>77</v>
      </c>
      <c r="J29" s="955"/>
      <c r="K29" s="955"/>
      <c r="L29" s="597"/>
      <c r="N29" s="679" t="s">
        <v>78</v>
      </c>
      <c r="O29" s="679"/>
      <c r="P29" s="679"/>
      <c r="Q29" s="679"/>
      <c r="R29" s="679"/>
      <c r="S29" s="679"/>
      <c r="T29" s="679"/>
      <c r="U29" s="679"/>
      <c r="V29" s="679"/>
      <c r="W29" s="104"/>
      <c r="Z29" s="293"/>
      <c r="AA29" s="293"/>
      <c r="AB29" s="293"/>
      <c r="AC29" s="293"/>
      <c r="AD29" s="293"/>
      <c r="AE29" s="293"/>
      <c r="AF29" s="293"/>
      <c r="AG29" s="293"/>
      <c r="AH29" s="293"/>
      <c r="AI29" s="293"/>
    </row>
    <row r="30" spans="1:35" s="2" customFormat="1" ht="12" customHeight="1" x14ac:dyDescent="0.2">
      <c r="A30" s="85"/>
      <c r="B30" s="835" t="s">
        <v>42</v>
      </c>
      <c r="C30" s="1078"/>
      <c r="D30" s="1079"/>
      <c r="E30" s="1080"/>
      <c r="F30" s="1022"/>
      <c r="G30" s="1023"/>
      <c r="H30" s="294"/>
      <c r="I30" s="898">
        <f>INT(C30*F30/10)</f>
        <v>0</v>
      </c>
      <c r="J30" s="898"/>
      <c r="K30" s="898"/>
      <c r="L30" s="898"/>
      <c r="N30" s="679"/>
      <c r="O30" s="679"/>
      <c r="P30" s="679"/>
      <c r="Q30" s="679"/>
      <c r="R30" s="679"/>
      <c r="S30" s="679"/>
      <c r="T30" s="679"/>
      <c r="U30" s="679"/>
      <c r="V30" s="679"/>
      <c r="W30" s="104"/>
      <c r="Z30" s="293"/>
      <c r="AA30" s="293"/>
      <c r="AB30" s="293"/>
      <c r="AC30" s="293"/>
      <c r="AD30" s="293"/>
      <c r="AE30" s="293"/>
      <c r="AF30" s="293"/>
      <c r="AG30" s="293"/>
      <c r="AH30" s="293"/>
      <c r="AI30" s="293"/>
    </row>
    <row r="31" spans="1:35" s="2" customFormat="1" ht="24.75" customHeight="1" x14ac:dyDescent="0.2">
      <c r="A31" s="85"/>
      <c r="B31" s="819"/>
      <c r="C31" s="992" t="str">
        <f>IF($M$5="○",'別紙1 活動計画書'!C21,"")</f>
        <v/>
      </c>
      <c r="D31" s="993"/>
      <c r="E31" s="994"/>
      <c r="F31" s="995">
        <f>IF('[2]はじめに（PC）'!$D$2="北海道",'[2]【参考】交付単価（PC）'!Q15,'[2]【参考】交付単価（PC）'!O15)</f>
        <v>300</v>
      </c>
      <c r="G31" s="996"/>
      <c r="H31" s="295" t="s">
        <v>79</v>
      </c>
      <c r="I31" s="997" t="str">
        <f>IFERROR(INT(C31*F31/10),"")</f>
        <v/>
      </c>
      <c r="J31" s="998"/>
      <c r="K31" s="998"/>
      <c r="L31" s="801"/>
      <c r="N31" s="104"/>
      <c r="O31" s="104"/>
      <c r="P31" s="104"/>
      <c r="Q31" s="104"/>
      <c r="R31" s="104"/>
      <c r="S31" s="104"/>
      <c r="T31" s="104"/>
      <c r="U31" s="104"/>
      <c r="V31" s="104"/>
      <c r="W31" s="104"/>
      <c r="Z31" s="803"/>
      <c r="AA31" s="803"/>
      <c r="AB31" s="296"/>
      <c r="AC31" s="293"/>
      <c r="AD31" s="293"/>
      <c r="AE31" s="293"/>
      <c r="AF31" s="293"/>
      <c r="AG31" s="293"/>
      <c r="AH31" s="293"/>
      <c r="AI31" s="293"/>
    </row>
    <row r="32" spans="1:35" s="2" customFormat="1" ht="12" customHeight="1" x14ac:dyDescent="0.2">
      <c r="A32" s="85"/>
      <c r="B32" s="835" t="s">
        <v>80</v>
      </c>
      <c r="C32" s="1073"/>
      <c r="D32" s="1073"/>
      <c r="E32" s="1073"/>
      <c r="F32" s="1022"/>
      <c r="G32" s="1023"/>
      <c r="H32" s="294"/>
      <c r="I32" s="898">
        <f t="shared" ref="I32:I34" si="0">INT(C32*F32/10)</f>
        <v>0</v>
      </c>
      <c r="J32" s="898"/>
      <c r="K32" s="898"/>
      <c r="L32" s="898"/>
      <c r="N32" s="679" t="s">
        <v>297</v>
      </c>
      <c r="O32" s="679"/>
      <c r="P32" s="679"/>
      <c r="Q32" s="679"/>
      <c r="R32" s="679"/>
      <c r="S32" s="679"/>
      <c r="T32" s="679"/>
      <c r="U32" s="679"/>
      <c r="V32" s="679"/>
      <c r="W32" s="104"/>
      <c r="Z32" s="999"/>
      <c r="AA32" s="999"/>
      <c r="AB32" s="297"/>
      <c r="AC32" s="293"/>
      <c r="AD32" s="293"/>
      <c r="AE32" s="293"/>
      <c r="AF32" s="293"/>
      <c r="AG32" s="293"/>
      <c r="AH32" s="293"/>
      <c r="AI32" s="293"/>
    </row>
    <row r="33" spans="1:35" s="2" customFormat="1" ht="24.75" customHeight="1" x14ac:dyDescent="0.2">
      <c r="A33" s="85"/>
      <c r="B33" s="819"/>
      <c r="C33" s="992" t="str">
        <f>IF($M$5="○",'別紙1 活動計画書'!C23,"")</f>
        <v/>
      </c>
      <c r="D33" s="993"/>
      <c r="E33" s="994"/>
      <c r="F33" s="995">
        <f>IF('[2]はじめに（PC）'!$D$2="北海道",'[2]【参考】交付単価（PC）'!Q16,'[2]【参考】交付単価（PC）'!O16)</f>
        <v>180</v>
      </c>
      <c r="G33" s="996"/>
      <c r="H33" s="295" t="s">
        <v>79</v>
      </c>
      <c r="I33" s="997" t="str">
        <f>IFERROR(INT(C33*F33/10),"")</f>
        <v/>
      </c>
      <c r="J33" s="998"/>
      <c r="K33" s="998"/>
      <c r="L33" s="801"/>
      <c r="N33" s="679"/>
      <c r="O33" s="679"/>
      <c r="P33" s="679"/>
      <c r="Q33" s="679"/>
      <c r="R33" s="679"/>
      <c r="S33" s="679"/>
      <c r="T33" s="679"/>
      <c r="U33" s="679"/>
      <c r="V33" s="679"/>
      <c r="W33" s="104"/>
      <c r="Z33" s="803"/>
      <c r="AA33" s="803"/>
      <c r="AB33" s="296"/>
      <c r="AC33" s="293"/>
      <c r="AD33" s="293"/>
      <c r="AE33" s="293"/>
      <c r="AF33" s="293"/>
      <c r="AG33" s="293"/>
      <c r="AH33" s="293"/>
      <c r="AI33" s="293"/>
    </row>
    <row r="34" spans="1:35" s="2" customFormat="1" ht="12" customHeight="1" x14ac:dyDescent="0.2">
      <c r="A34" s="85"/>
      <c r="B34" s="835" t="s">
        <v>82</v>
      </c>
      <c r="C34" s="1073"/>
      <c r="D34" s="1073"/>
      <c r="E34" s="1073"/>
      <c r="F34" s="1022"/>
      <c r="G34" s="1023"/>
      <c r="H34" s="294"/>
      <c r="I34" s="898">
        <f t="shared" si="0"/>
        <v>0</v>
      </c>
      <c r="J34" s="898"/>
      <c r="K34" s="898"/>
      <c r="L34" s="898"/>
      <c r="N34" s="1074"/>
      <c r="O34" s="1074"/>
      <c r="P34" s="1074"/>
      <c r="Q34" s="1074"/>
      <c r="R34" s="1074"/>
      <c r="S34" s="1074"/>
      <c r="T34" s="1074"/>
      <c r="U34" s="1074"/>
      <c r="V34" s="1074"/>
      <c r="W34" s="104"/>
      <c r="Z34" s="999"/>
      <c r="AA34" s="999"/>
      <c r="AB34" s="297"/>
      <c r="AC34" s="293"/>
      <c r="AD34" s="293"/>
      <c r="AE34" s="293"/>
      <c r="AF34" s="293"/>
      <c r="AG34" s="293"/>
      <c r="AH34" s="293"/>
      <c r="AI34" s="293"/>
    </row>
    <row r="35" spans="1:35" s="2" customFormat="1" ht="24.75" customHeight="1" thickBot="1" x14ac:dyDescent="0.25">
      <c r="B35" s="818"/>
      <c r="C35" s="992" t="str">
        <f>IF($M$5="○",'別紙1 活動計画書'!C25,"")</f>
        <v/>
      </c>
      <c r="D35" s="993"/>
      <c r="E35" s="994"/>
      <c r="F35" s="1024">
        <f>IF('[2]はじめに（PC）'!$D$2="北海道",'[2]【参考】交付単価（PC）'!Q17,'[2]【参考】交付単価（PC）'!O17)</f>
        <v>30</v>
      </c>
      <c r="G35" s="1025"/>
      <c r="H35" s="298" t="s">
        <v>79</v>
      </c>
      <c r="I35" s="1075" t="str">
        <f>IFERROR(INT(C35*F35/10),"")</f>
        <v/>
      </c>
      <c r="J35" s="1076"/>
      <c r="K35" s="1076"/>
      <c r="L35" s="1077"/>
      <c r="N35" s="1074"/>
      <c r="O35" s="1074"/>
      <c r="P35" s="1074"/>
      <c r="Q35" s="1074"/>
      <c r="R35" s="1074"/>
      <c r="S35" s="1074"/>
      <c r="T35" s="1074"/>
      <c r="U35" s="1074"/>
      <c r="V35" s="1074"/>
      <c r="W35" s="104"/>
      <c r="Z35" s="803"/>
      <c r="AA35" s="803"/>
      <c r="AB35" s="296"/>
      <c r="AC35" s="293"/>
      <c r="AD35" s="293"/>
      <c r="AE35" s="293"/>
      <c r="AF35" s="293"/>
      <c r="AG35" s="293"/>
      <c r="AH35" s="293"/>
      <c r="AI35" s="293"/>
    </row>
    <row r="36" spans="1:35" s="2" customFormat="1" ht="12" customHeight="1" thickTop="1" x14ac:dyDescent="0.2">
      <c r="B36" s="1059" t="s">
        <v>85</v>
      </c>
      <c r="C36" s="1060">
        <f>INT(SUM(C30,C32,C34))</f>
        <v>0</v>
      </c>
      <c r="D36" s="1061"/>
      <c r="E36" s="1061"/>
      <c r="F36" s="1062"/>
      <c r="G36" s="1063"/>
      <c r="H36" s="1064"/>
      <c r="I36" s="1068">
        <f>SUM(I30,I32,I34)</f>
        <v>0</v>
      </c>
      <c r="J36" s="1068"/>
      <c r="K36" s="1068"/>
      <c r="L36" s="1069"/>
      <c r="N36" s="299"/>
      <c r="O36" s="299"/>
      <c r="P36" s="299"/>
      <c r="Q36" s="299"/>
      <c r="R36" s="299"/>
      <c r="S36" s="299"/>
      <c r="T36" s="299"/>
      <c r="U36" s="299"/>
      <c r="V36" s="299"/>
      <c r="W36" s="300"/>
      <c r="Z36" s="999"/>
      <c r="AA36" s="999"/>
      <c r="AB36" s="301"/>
      <c r="AC36" s="293"/>
      <c r="AD36" s="293"/>
      <c r="AE36" s="293"/>
      <c r="AF36" s="293"/>
      <c r="AG36" s="293"/>
      <c r="AH36" s="293"/>
      <c r="AI36" s="293"/>
    </row>
    <row r="37" spans="1:35" s="2" customFormat="1" ht="24.75" customHeight="1" x14ac:dyDescent="0.2">
      <c r="B37" s="819"/>
      <c r="C37" s="1070">
        <f>INT(SUM(C31,C33,C35))</f>
        <v>0</v>
      </c>
      <c r="D37" s="1071"/>
      <c r="E37" s="1072"/>
      <c r="F37" s="1065"/>
      <c r="G37" s="1066"/>
      <c r="H37" s="1067"/>
      <c r="I37" s="997">
        <f>SUM(I31,I33,I35)</f>
        <v>0</v>
      </c>
      <c r="J37" s="998"/>
      <c r="K37" s="998"/>
      <c r="L37" s="801"/>
      <c r="N37" s="300"/>
      <c r="O37" s="300"/>
      <c r="P37" s="300"/>
      <c r="Q37" s="300"/>
      <c r="R37" s="300"/>
      <c r="S37" s="300"/>
      <c r="T37" s="300"/>
      <c r="U37" s="300"/>
      <c r="V37" s="300"/>
      <c r="W37" s="300"/>
      <c r="Z37" s="293"/>
      <c r="AA37" s="293"/>
      <c r="AB37" s="293"/>
      <c r="AC37" s="293"/>
      <c r="AD37" s="293"/>
      <c r="AE37" s="293"/>
      <c r="AF37" s="293"/>
      <c r="AG37" s="293"/>
      <c r="AH37" s="293"/>
      <c r="AI37" s="293"/>
    </row>
    <row r="38" spans="1:35" ht="11.25" customHeight="1" x14ac:dyDescent="0.2">
      <c r="B38" s="213"/>
      <c r="C38" s="213"/>
      <c r="D38" s="213"/>
      <c r="E38" s="213"/>
      <c r="F38" s="213"/>
      <c r="G38" s="213"/>
      <c r="H38" s="213"/>
      <c r="I38" s="213"/>
      <c r="J38" s="213"/>
      <c r="K38" s="213"/>
      <c r="L38" s="213"/>
      <c r="N38" s="293"/>
      <c r="O38" s="293"/>
      <c r="P38" s="293"/>
      <c r="Q38" s="293"/>
      <c r="R38" s="293"/>
      <c r="S38" s="293"/>
      <c r="T38" s="293"/>
      <c r="U38" s="293"/>
      <c r="V38" s="293"/>
      <c r="W38" s="293"/>
    </row>
    <row r="39" spans="1:35" ht="21" customHeight="1" x14ac:dyDescent="0.2">
      <c r="A39" s="989" t="s">
        <v>298</v>
      </c>
      <c r="B39" s="989"/>
      <c r="C39" s="989"/>
      <c r="D39" s="989"/>
      <c r="E39" s="989"/>
      <c r="F39" s="989"/>
      <c r="G39" s="989"/>
      <c r="H39" s="989"/>
      <c r="I39" s="989"/>
      <c r="J39" s="989"/>
      <c r="K39" s="989"/>
      <c r="L39" s="989"/>
      <c r="M39" s="989"/>
      <c r="N39" s="989"/>
      <c r="O39" s="989"/>
      <c r="P39" s="989"/>
      <c r="Q39" s="989"/>
      <c r="R39" s="989"/>
      <c r="S39" s="989"/>
      <c r="T39" s="989"/>
      <c r="U39" s="989"/>
      <c r="V39" s="989"/>
      <c r="W39" s="293"/>
    </row>
    <row r="40" spans="1:35" ht="21" customHeight="1" x14ac:dyDescent="0.2">
      <c r="A40" s="125"/>
      <c r="B40" s="289" t="s">
        <v>299</v>
      </c>
      <c r="P40" s="103"/>
      <c r="Q40" s="103"/>
      <c r="R40" s="103"/>
      <c r="S40" s="103"/>
      <c r="T40" s="103"/>
      <c r="U40" s="103"/>
      <c r="V40" s="103"/>
      <c r="W40" s="103"/>
    </row>
    <row r="41" spans="1:35" ht="21" customHeight="1" x14ac:dyDescent="0.2">
      <c r="A41" s="125"/>
      <c r="B41" s="18" t="s">
        <v>300</v>
      </c>
      <c r="C41" s="21"/>
      <c r="D41" s="21"/>
      <c r="E41" s="21"/>
      <c r="F41" s="21"/>
      <c r="M41" s="1055"/>
      <c r="N41" s="1056"/>
      <c r="P41" s="103"/>
      <c r="Q41" s="103"/>
      <c r="R41" s="103"/>
      <c r="S41" s="103"/>
      <c r="T41" s="103"/>
      <c r="U41" s="103"/>
      <c r="V41" s="103"/>
      <c r="W41" s="103"/>
    </row>
    <row r="42" spans="1:35" ht="21" customHeight="1" x14ac:dyDescent="0.2">
      <c r="A42" s="125"/>
      <c r="B42" s="18" t="s">
        <v>301</v>
      </c>
      <c r="C42" s="18"/>
      <c r="D42" s="18"/>
      <c r="E42" s="18"/>
      <c r="F42" s="21"/>
      <c r="L42" s="2"/>
      <c r="M42" s="2"/>
      <c r="P42" s="121"/>
      <c r="Q42" s="121"/>
      <c r="R42" s="121"/>
      <c r="S42" s="121"/>
      <c r="T42" s="121"/>
      <c r="U42" s="121"/>
      <c r="V42" s="121"/>
      <c r="W42" s="121"/>
    </row>
    <row r="43" spans="1:35" ht="21" customHeight="1" x14ac:dyDescent="0.2">
      <c r="A43" s="125"/>
      <c r="B43" s="6" t="s">
        <v>302</v>
      </c>
      <c r="C43" s="2" t="s">
        <v>303</v>
      </c>
      <c r="D43" s="2"/>
      <c r="E43" s="2"/>
    </row>
    <row r="44" spans="1:35" s="2" customFormat="1" ht="21" customHeight="1" x14ac:dyDescent="0.2">
      <c r="A44" s="302"/>
      <c r="B44" s="303"/>
      <c r="E44" s="2" t="s">
        <v>304</v>
      </c>
      <c r="H44" s="2" t="s">
        <v>305</v>
      </c>
      <c r="I44" s="1043">
        <v>0</v>
      </c>
      <c r="J44" s="1044"/>
      <c r="K44" s="1050" t="s">
        <v>306</v>
      </c>
      <c r="L44" s="1051"/>
      <c r="M44" s="1057">
        <v>0</v>
      </c>
      <c r="N44" s="1058"/>
      <c r="O44" s="304" t="s">
        <v>307</v>
      </c>
      <c r="P44" s="1054">
        <f>I44+M44</f>
        <v>0</v>
      </c>
      <c r="Q44" s="1054"/>
      <c r="R44" s="1054"/>
      <c r="S44" s="1054"/>
      <c r="U44" s="121"/>
    </row>
    <row r="45" spans="1:35" s="2" customFormat="1" ht="21" customHeight="1" x14ac:dyDescent="0.2">
      <c r="A45" s="302"/>
      <c r="B45" s="303"/>
      <c r="E45" s="2" t="s">
        <v>308</v>
      </c>
      <c r="H45" s="2" t="s">
        <v>305</v>
      </c>
      <c r="I45" s="1043">
        <v>0</v>
      </c>
      <c r="J45" s="1044"/>
      <c r="K45" s="1050" t="s">
        <v>306</v>
      </c>
      <c r="L45" s="1051"/>
      <c r="M45" s="1057">
        <v>0</v>
      </c>
      <c r="N45" s="1058"/>
      <c r="O45" s="304" t="s">
        <v>307</v>
      </c>
      <c r="P45" s="1054">
        <f>I45+M45</f>
        <v>0</v>
      </c>
      <c r="Q45" s="1054"/>
      <c r="R45" s="1054"/>
      <c r="S45" s="1054"/>
      <c r="U45" s="2" t="s">
        <v>309</v>
      </c>
    </row>
    <row r="46" spans="1:35" ht="5.25" customHeight="1" x14ac:dyDescent="0.2">
      <c r="A46" s="125"/>
      <c r="B46" s="6"/>
      <c r="D46" s="2"/>
      <c r="H46" s="202"/>
      <c r="L46" s="305"/>
      <c r="M46" s="305"/>
      <c r="O46" s="2"/>
      <c r="S46" s="306"/>
      <c r="T46" s="306"/>
      <c r="V46" s="2"/>
    </row>
    <row r="47" spans="1:35" s="2" customFormat="1" ht="21.75" customHeight="1" x14ac:dyDescent="0.2">
      <c r="A47" s="302"/>
      <c r="B47" s="303"/>
      <c r="E47" s="2" t="s">
        <v>85</v>
      </c>
      <c r="H47" s="2" t="s">
        <v>305</v>
      </c>
      <c r="I47" s="1039">
        <f>I44+I45</f>
        <v>0</v>
      </c>
      <c r="J47" s="1040"/>
      <c r="K47" s="1050" t="s">
        <v>306</v>
      </c>
      <c r="L47" s="1051"/>
      <c r="M47" s="1052">
        <f>M44+M45</f>
        <v>0</v>
      </c>
      <c r="N47" s="1053"/>
      <c r="O47" s="304" t="s">
        <v>307</v>
      </c>
      <c r="P47" s="1054">
        <f>I47+M47</f>
        <v>0</v>
      </c>
      <c r="Q47" s="1054"/>
      <c r="R47" s="1054"/>
      <c r="S47" s="1054"/>
      <c r="U47" s="2" t="s">
        <v>310</v>
      </c>
    </row>
    <row r="48" spans="1:35" ht="6" customHeight="1" x14ac:dyDescent="0.2">
      <c r="A48" s="125"/>
      <c r="B48" s="6"/>
      <c r="E48" s="2"/>
      <c r="H48" s="202"/>
      <c r="I48" s="305"/>
      <c r="J48" s="305"/>
      <c r="L48" s="2"/>
      <c r="N48" s="306"/>
      <c r="O48" s="306"/>
      <c r="R48" s="2"/>
      <c r="U48" s="121"/>
    </row>
    <row r="49" spans="1:35" s="2" customFormat="1" ht="21.75" customHeight="1" x14ac:dyDescent="0.2">
      <c r="A49" s="302"/>
      <c r="B49" s="303" t="s">
        <v>302</v>
      </c>
      <c r="C49" s="204" t="s">
        <v>311</v>
      </c>
      <c r="D49" s="121"/>
      <c r="E49" s="121"/>
      <c r="F49" s="121"/>
      <c r="G49" s="1048" t="str">
        <f>IFERROR(P45/P47,"%")</f>
        <v>%</v>
      </c>
      <c r="H49" s="1049"/>
      <c r="J49" s="304" t="s">
        <v>312</v>
      </c>
      <c r="K49" s="307"/>
      <c r="L49" s="307"/>
      <c r="R49" s="308"/>
      <c r="S49" s="308"/>
      <c r="T49" s="121"/>
      <c r="U49" s="121"/>
    </row>
    <row r="50" spans="1:35" s="2" customFormat="1" ht="18.75" customHeight="1" x14ac:dyDescent="0.2">
      <c r="A50" s="302"/>
      <c r="B50" s="18" t="s">
        <v>313</v>
      </c>
      <c r="C50" s="18"/>
      <c r="D50" s="18"/>
      <c r="E50" s="18"/>
      <c r="F50" s="18"/>
      <c r="G50" s="18"/>
      <c r="H50" s="18"/>
      <c r="I50" s="18"/>
      <c r="J50" s="18"/>
      <c r="K50" s="18"/>
      <c r="L50" s="18"/>
      <c r="M50" s="18"/>
      <c r="N50" s="18"/>
      <c r="O50" s="18"/>
    </row>
    <row r="51" spans="1:35" s="2" customFormat="1" ht="21.75" customHeight="1" x14ac:dyDescent="0.2">
      <c r="A51" s="302"/>
      <c r="C51" s="1037" t="s">
        <v>314</v>
      </c>
      <c r="D51" s="1038"/>
      <c r="E51" s="1039">
        <f>I47</f>
        <v>0</v>
      </c>
      <c r="F51" s="1040"/>
      <c r="G51" s="1041" t="s">
        <v>315</v>
      </c>
      <c r="H51" s="1042"/>
      <c r="I51" s="1042"/>
      <c r="J51" s="1042"/>
      <c r="K51" s="1042"/>
      <c r="L51" s="1042"/>
      <c r="M51" s="1042"/>
      <c r="N51" s="1042"/>
      <c r="O51" s="1042"/>
      <c r="P51" s="1042"/>
      <c r="Q51" s="1043">
        <v>0</v>
      </c>
      <c r="R51" s="1044"/>
      <c r="Y51" s="309"/>
    </row>
    <row r="52" spans="1:35" s="2" customFormat="1" ht="21.75" customHeight="1" x14ac:dyDescent="0.2">
      <c r="A52" s="302"/>
      <c r="C52" s="18" t="s">
        <v>307</v>
      </c>
      <c r="D52" s="1036" t="s">
        <v>316</v>
      </c>
      <c r="E52" s="1036"/>
      <c r="F52" s="1036"/>
      <c r="G52" s="1036"/>
      <c r="H52" s="1036"/>
      <c r="I52" s="1036"/>
      <c r="J52" s="1045"/>
      <c r="K52" s="1046">
        <f>E51+Q51</f>
        <v>0</v>
      </c>
      <c r="L52" s="1046"/>
      <c r="M52" s="1047" t="s">
        <v>317</v>
      </c>
      <c r="N52" s="1037"/>
      <c r="O52" s="1037"/>
      <c r="P52" s="1037"/>
      <c r="Q52" s="1038"/>
      <c r="R52" s="1039">
        <f>ROUNDUP(K52*0.8,0)</f>
        <v>0</v>
      </c>
      <c r="S52" s="1040"/>
      <c r="T52" s="18" t="s">
        <v>318</v>
      </c>
    </row>
    <row r="53" spans="1:35" s="2" customFormat="1" ht="21.75" customHeight="1" x14ac:dyDescent="0.2">
      <c r="A53" s="302"/>
      <c r="B53" s="310"/>
      <c r="C53" s="18" t="s">
        <v>319</v>
      </c>
      <c r="D53" s="18"/>
      <c r="E53" s="18"/>
      <c r="F53" s="311"/>
      <c r="G53" s="18"/>
      <c r="H53" s="18"/>
      <c r="I53" s="18"/>
      <c r="J53" s="18"/>
      <c r="K53" s="18"/>
      <c r="L53" s="18"/>
      <c r="M53" s="18"/>
      <c r="N53" s="18"/>
      <c r="O53" s="18"/>
      <c r="P53" s="18"/>
      <c r="Q53" s="18"/>
      <c r="R53" s="18"/>
      <c r="S53" s="18"/>
      <c r="T53" s="18"/>
      <c r="U53" s="18"/>
      <c r="V53" s="18"/>
    </row>
    <row r="54" spans="1:35" s="2" customFormat="1" ht="18.75" customHeight="1" x14ac:dyDescent="0.2">
      <c r="A54" s="302"/>
      <c r="B54" s="18" t="s">
        <v>320</v>
      </c>
      <c r="C54" s="18"/>
      <c r="D54" s="18"/>
      <c r="E54" s="18"/>
      <c r="F54" s="18"/>
      <c r="G54" s="18"/>
      <c r="H54" s="312">
        <v>0</v>
      </c>
      <c r="I54" s="1036" t="s">
        <v>321</v>
      </c>
      <c r="J54" s="1036"/>
      <c r="K54" s="1036"/>
      <c r="L54" s="1036"/>
      <c r="M54" s="1036"/>
      <c r="N54" s="1036"/>
      <c r="O54" s="1036"/>
      <c r="P54" s="1036"/>
      <c r="Q54" s="1036"/>
      <c r="R54" s="1036"/>
      <c r="S54" s="1036"/>
      <c r="T54" s="1036"/>
      <c r="U54" s="1036"/>
      <c r="V54" s="1036"/>
    </row>
    <row r="55" spans="1:35" s="2" customFormat="1" ht="18.75" customHeight="1" x14ac:dyDescent="0.2">
      <c r="A55" s="302"/>
      <c r="B55" s="18" t="s">
        <v>322</v>
      </c>
      <c r="D55" s="18"/>
      <c r="E55" s="18"/>
      <c r="F55" s="18"/>
      <c r="G55" s="18"/>
      <c r="H55" s="18"/>
      <c r="I55" s="18"/>
      <c r="J55" s="18"/>
      <c r="K55" s="18"/>
      <c r="L55" s="18"/>
      <c r="M55" s="18"/>
      <c r="N55" s="18"/>
      <c r="O55" s="18"/>
    </row>
    <row r="56" spans="1:35" s="2" customFormat="1" ht="21.75" customHeight="1" x14ac:dyDescent="0.2">
      <c r="A56" s="302"/>
      <c r="C56" s="1037" t="s">
        <v>314</v>
      </c>
      <c r="D56" s="1038"/>
      <c r="E56" s="1039">
        <f>I47</f>
        <v>0</v>
      </c>
      <c r="F56" s="1040"/>
      <c r="G56" s="1041" t="s">
        <v>315</v>
      </c>
      <c r="H56" s="1042"/>
      <c r="I56" s="1042"/>
      <c r="J56" s="1042"/>
      <c r="K56" s="1042"/>
      <c r="L56" s="1042"/>
      <c r="M56" s="1042"/>
      <c r="N56" s="1042"/>
      <c r="O56" s="1042"/>
      <c r="P56" s="1042"/>
      <c r="Q56" s="1043">
        <v>0</v>
      </c>
      <c r="R56" s="1044"/>
      <c r="Y56" s="309"/>
    </row>
    <row r="57" spans="1:35" s="2" customFormat="1" ht="21.75" customHeight="1" x14ac:dyDescent="0.2">
      <c r="A57" s="302"/>
      <c r="C57" s="18" t="s">
        <v>307</v>
      </c>
      <c r="D57" s="1036" t="s">
        <v>316</v>
      </c>
      <c r="E57" s="1036"/>
      <c r="F57" s="1036"/>
      <c r="G57" s="1036"/>
      <c r="H57" s="1036"/>
      <c r="I57" s="1036"/>
      <c r="J57" s="1045"/>
      <c r="K57" s="1046">
        <f>E56+Q56</f>
        <v>0</v>
      </c>
      <c r="L57" s="1046"/>
      <c r="M57" s="1047" t="s">
        <v>323</v>
      </c>
      <c r="N57" s="1037"/>
      <c r="O57" s="1037"/>
      <c r="P57" s="1037"/>
      <c r="Q57" s="1038"/>
      <c r="R57" s="1039">
        <f>ROUNDUP(K57*0.6,0)</f>
        <v>0</v>
      </c>
      <c r="S57" s="1040"/>
      <c r="T57" s="18" t="s">
        <v>318</v>
      </c>
    </row>
    <row r="58" spans="1:35" s="2" customFormat="1" ht="21.75" customHeight="1" x14ac:dyDescent="0.2">
      <c r="A58" s="302"/>
      <c r="B58" s="310"/>
      <c r="C58" s="18" t="s">
        <v>324</v>
      </c>
      <c r="D58" s="18"/>
      <c r="E58" s="18"/>
      <c r="F58" s="311"/>
      <c r="G58" s="18"/>
      <c r="H58" s="18"/>
      <c r="I58" s="18"/>
      <c r="J58" s="18"/>
      <c r="K58" s="18"/>
      <c r="L58" s="18"/>
      <c r="M58" s="18"/>
      <c r="N58" s="18"/>
      <c r="O58" s="18"/>
      <c r="P58" s="18"/>
      <c r="Q58" s="18"/>
      <c r="R58" s="18"/>
      <c r="S58" s="18"/>
      <c r="T58" s="18"/>
      <c r="U58" s="18"/>
      <c r="V58" s="18"/>
    </row>
    <row r="59" spans="1:35" s="2" customFormat="1" ht="36.6" customHeight="1" x14ac:dyDescent="0.2">
      <c r="A59" s="302"/>
      <c r="B59" s="1026" t="s">
        <v>325</v>
      </c>
      <c r="C59" s="1026"/>
      <c r="D59" s="1026"/>
      <c r="E59" s="1026"/>
      <c r="F59" s="1026"/>
      <c r="G59" s="1026"/>
      <c r="H59" s="1026"/>
      <c r="I59" s="1026"/>
      <c r="J59" s="1026"/>
      <c r="K59" s="1026"/>
      <c r="L59" s="1026"/>
      <c r="M59" s="1026"/>
      <c r="N59" s="1026"/>
      <c r="O59" s="1026"/>
      <c r="P59" s="1026"/>
      <c r="Q59" s="1026"/>
      <c r="R59" s="1026"/>
      <c r="S59" s="1026"/>
      <c r="T59" s="1026"/>
      <c r="U59" s="1026"/>
      <c r="V59" s="1026"/>
      <c r="W59" s="103"/>
    </row>
    <row r="60" spans="1:35" s="2" customFormat="1" ht="22.5" customHeight="1" x14ac:dyDescent="0.2">
      <c r="B60" s="84" t="s">
        <v>74</v>
      </c>
      <c r="C60" s="956" t="s">
        <v>75</v>
      </c>
      <c r="D60" s="957"/>
      <c r="E60" s="958"/>
      <c r="F60" s="596" t="s">
        <v>76</v>
      </c>
      <c r="G60" s="955"/>
      <c r="H60" s="597"/>
      <c r="I60" s="596" t="s">
        <v>77</v>
      </c>
      <c r="J60" s="955"/>
      <c r="K60" s="955"/>
      <c r="L60" s="597"/>
      <c r="N60" s="1027" t="s">
        <v>326</v>
      </c>
      <c r="O60" s="1028"/>
      <c r="P60" s="1028"/>
      <c r="Q60" s="1028"/>
      <c r="R60" s="1028"/>
      <c r="S60" s="1028"/>
      <c r="T60" s="1028"/>
      <c r="U60" s="1028"/>
      <c r="V60" s="1029"/>
      <c r="W60" s="213"/>
      <c r="Z60" s="213"/>
      <c r="AA60" s="834"/>
      <c r="AB60" s="834"/>
      <c r="AC60" s="834"/>
      <c r="AD60" s="834"/>
      <c r="AE60" s="834"/>
      <c r="AF60" s="834"/>
      <c r="AG60" s="213"/>
      <c r="AH60" s="213"/>
      <c r="AI60" s="213"/>
    </row>
    <row r="61" spans="1:35" s="2" customFormat="1" ht="12" customHeight="1" x14ac:dyDescent="0.2">
      <c r="A61" s="85"/>
      <c r="B61" s="835" t="s">
        <v>42</v>
      </c>
      <c r="C61" s="1021"/>
      <c r="D61" s="1021"/>
      <c r="E61" s="1021"/>
      <c r="F61" s="1022"/>
      <c r="G61" s="1023"/>
      <c r="H61" s="294"/>
      <c r="I61" s="898">
        <f t="shared" ref="I61:I65" si="1">INT(C61*F61/10)</f>
        <v>0</v>
      </c>
      <c r="J61" s="898"/>
      <c r="K61" s="898"/>
      <c r="L61" s="898"/>
      <c r="N61" s="1030"/>
      <c r="O61" s="756"/>
      <c r="P61" s="756"/>
      <c r="Q61" s="756"/>
      <c r="R61" s="756"/>
      <c r="S61" s="756"/>
      <c r="T61" s="756"/>
      <c r="U61" s="756"/>
      <c r="V61" s="1031"/>
      <c r="W61" s="213"/>
      <c r="Z61" s="213"/>
      <c r="AA61" s="803"/>
      <c r="AB61" s="803"/>
      <c r="AC61" s="296"/>
      <c r="AD61" s="803"/>
      <c r="AE61" s="803"/>
      <c r="AF61" s="296"/>
      <c r="AG61" s="213"/>
      <c r="AH61" s="213"/>
      <c r="AI61" s="213"/>
    </row>
    <row r="62" spans="1:35" s="2" customFormat="1" ht="22.5" customHeight="1" x14ac:dyDescent="0.2">
      <c r="A62" s="85"/>
      <c r="B62" s="819"/>
      <c r="C62" s="992" t="str">
        <f>IF($M$6="○",'別紙1 活動計画書'!C21,"")</f>
        <v/>
      </c>
      <c r="D62" s="993"/>
      <c r="E62" s="994"/>
      <c r="F62" s="995">
        <f>IF('[2]はじめに（PC）'!$D$2="北海道",'[2]【参考】交付単価（PC）'!Q21,'[2]【参考】交付単価（PC）'!O21)</f>
        <v>300</v>
      </c>
      <c r="G62" s="996"/>
      <c r="H62" s="295" t="s">
        <v>79</v>
      </c>
      <c r="I62" s="997" t="str">
        <f>IFERROR(INT(C62*F62/10),"")</f>
        <v/>
      </c>
      <c r="J62" s="998"/>
      <c r="K62" s="998"/>
      <c r="L62" s="801"/>
      <c r="N62" s="1030"/>
      <c r="O62" s="756"/>
      <c r="P62" s="756"/>
      <c r="Q62" s="756"/>
      <c r="R62" s="756"/>
      <c r="S62" s="756"/>
      <c r="T62" s="756"/>
      <c r="U62" s="756"/>
      <c r="V62" s="1031"/>
      <c r="W62" s="213"/>
      <c r="Z62" s="213"/>
      <c r="AA62" s="999"/>
      <c r="AB62" s="999"/>
      <c r="AC62" s="297"/>
      <c r="AD62" s="999"/>
      <c r="AE62" s="999"/>
      <c r="AF62" s="297"/>
      <c r="AG62" s="213"/>
      <c r="AH62" s="213"/>
      <c r="AI62" s="213"/>
    </row>
    <row r="63" spans="1:35" s="2" customFormat="1" ht="12" customHeight="1" x14ac:dyDescent="0.2">
      <c r="A63" s="85"/>
      <c r="B63" s="835" t="s">
        <v>80</v>
      </c>
      <c r="C63" s="1021"/>
      <c r="D63" s="1021"/>
      <c r="E63" s="1021"/>
      <c r="F63" s="1022"/>
      <c r="G63" s="1023"/>
      <c r="H63" s="294"/>
      <c r="I63" s="898">
        <f t="shared" si="1"/>
        <v>0</v>
      </c>
      <c r="J63" s="898"/>
      <c r="K63" s="898"/>
      <c r="L63" s="898"/>
      <c r="N63" s="1030"/>
      <c r="O63" s="756"/>
      <c r="P63" s="756"/>
      <c r="Q63" s="756"/>
      <c r="R63" s="756"/>
      <c r="S63" s="756"/>
      <c r="T63" s="756"/>
      <c r="U63" s="756"/>
      <c r="V63" s="1031"/>
      <c r="W63" s="213"/>
      <c r="Z63" s="213"/>
      <c r="AA63" s="803"/>
      <c r="AB63" s="803"/>
      <c r="AC63" s="296"/>
      <c r="AD63" s="803"/>
      <c r="AE63" s="803"/>
      <c r="AF63" s="296"/>
      <c r="AG63" s="213"/>
      <c r="AH63" s="213"/>
      <c r="AI63" s="213"/>
    </row>
    <row r="64" spans="1:35" s="2" customFormat="1" ht="22.5" customHeight="1" x14ac:dyDescent="0.2">
      <c r="A64" s="85"/>
      <c r="B64" s="819"/>
      <c r="C64" s="992" t="str">
        <f>IF($M$6="○",'別紙1 活動計画書'!C23,"")</f>
        <v/>
      </c>
      <c r="D64" s="993"/>
      <c r="E64" s="994"/>
      <c r="F64" s="995">
        <f>IF('[2]はじめに（PC）'!$D$2="北海道",'[2]【参考】交付単価（PC）'!Q22,'[2]【参考】交付単価（PC）'!O22)</f>
        <v>180</v>
      </c>
      <c r="G64" s="996"/>
      <c r="H64" s="295" t="s">
        <v>79</v>
      </c>
      <c r="I64" s="997" t="str">
        <f>IFERROR(INT(C64*F64/10),"")</f>
        <v/>
      </c>
      <c r="J64" s="998"/>
      <c r="K64" s="998"/>
      <c r="L64" s="801"/>
      <c r="N64" s="1030"/>
      <c r="O64" s="756"/>
      <c r="P64" s="756"/>
      <c r="Q64" s="756"/>
      <c r="R64" s="756"/>
      <c r="S64" s="756"/>
      <c r="T64" s="756"/>
      <c r="U64" s="756"/>
      <c r="V64" s="1031"/>
      <c r="W64" s="213"/>
      <c r="Z64" s="213"/>
      <c r="AA64" s="999"/>
      <c r="AB64" s="999"/>
      <c r="AC64" s="297"/>
      <c r="AD64" s="999"/>
      <c r="AE64" s="999"/>
      <c r="AF64" s="297"/>
      <c r="AG64" s="213"/>
      <c r="AH64" s="213"/>
      <c r="AI64" s="213"/>
    </row>
    <row r="65" spans="1:35" s="2" customFormat="1" ht="12" customHeight="1" x14ac:dyDescent="0.2">
      <c r="A65" s="85"/>
      <c r="B65" s="835" t="s">
        <v>82</v>
      </c>
      <c r="C65" s="1021"/>
      <c r="D65" s="1021"/>
      <c r="E65" s="1021"/>
      <c r="F65" s="1022"/>
      <c r="G65" s="1023"/>
      <c r="H65" s="294"/>
      <c r="I65" s="898">
        <f t="shared" si="1"/>
        <v>0</v>
      </c>
      <c r="J65" s="898"/>
      <c r="K65" s="898"/>
      <c r="L65" s="898"/>
      <c r="N65" s="1030"/>
      <c r="O65" s="756"/>
      <c r="P65" s="756"/>
      <c r="Q65" s="756"/>
      <c r="R65" s="756"/>
      <c r="S65" s="756"/>
      <c r="T65" s="756"/>
      <c r="U65" s="756"/>
      <c r="V65" s="1031"/>
      <c r="W65" s="213"/>
      <c r="Z65" s="213"/>
      <c r="AA65" s="803"/>
      <c r="AB65" s="803"/>
      <c r="AC65" s="296"/>
      <c r="AD65" s="803"/>
      <c r="AE65" s="803"/>
      <c r="AF65" s="296"/>
      <c r="AG65" s="213"/>
      <c r="AH65" s="213"/>
      <c r="AI65" s="213"/>
    </row>
    <row r="66" spans="1:35" s="2" customFormat="1" ht="22.5" customHeight="1" thickBot="1" x14ac:dyDescent="0.25">
      <c r="B66" s="1020"/>
      <c r="C66" s="992" t="str">
        <f>IF($M$6="○",'別紙1 活動計画書'!C25,"")</f>
        <v/>
      </c>
      <c r="D66" s="993"/>
      <c r="E66" s="994"/>
      <c r="F66" s="1024">
        <f>IF('[2]はじめに（PC）'!$D$2="北海道",'[2]【参考】交付単価（PC）'!Q23,'[2]【参考】交付単価（PC）'!O23)</f>
        <v>30</v>
      </c>
      <c r="G66" s="1025"/>
      <c r="H66" s="298" t="s">
        <v>79</v>
      </c>
      <c r="I66" s="997" t="str">
        <f>IFERROR(INT(C66*F66/10),"")</f>
        <v/>
      </c>
      <c r="J66" s="998"/>
      <c r="K66" s="998"/>
      <c r="L66" s="801"/>
      <c r="N66" s="1030"/>
      <c r="O66" s="756"/>
      <c r="P66" s="756"/>
      <c r="Q66" s="756"/>
      <c r="R66" s="756"/>
      <c r="S66" s="756"/>
      <c r="T66" s="756"/>
      <c r="U66" s="756"/>
      <c r="V66" s="1031"/>
      <c r="W66" s="213"/>
      <c r="Z66" s="213"/>
      <c r="AA66" s="999"/>
      <c r="AB66" s="999"/>
      <c r="AC66" s="301"/>
      <c r="AD66" s="999"/>
      <c r="AE66" s="999"/>
      <c r="AF66" s="301"/>
      <c r="AG66" s="213"/>
      <c r="AH66" s="213"/>
      <c r="AI66" s="213"/>
    </row>
    <row r="67" spans="1:35" s="2" customFormat="1" ht="12" customHeight="1" thickTop="1" x14ac:dyDescent="0.2">
      <c r="B67" s="1000" t="s">
        <v>85</v>
      </c>
      <c r="C67" s="1002">
        <f>INT(SUM(C61,C63,C65))</f>
        <v>0</v>
      </c>
      <c r="D67" s="1003"/>
      <c r="E67" s="1004"/>
      <c r="F67" s="1005"/>
      <c r="G67" s="1006"/>
      <c r="H67" s="1007"/>
      <c r="I67" s="1011">
        <f>SUM(I61,I63,I65)</f>
        <v>0</v>
      </c>
      <c r="J67" s="1012"/>
      <c r="K67" s="1012"/>
      <c r="L67" s="1013"/>
      <c r="N67" s="1030"/>
      <c r="O67" s="756"/>
      <c r="P67" s="756"/>
      <c r="Q67" s="756"/>
      <c r="R67" s="756"/>
      <c r="S67" s="756"/>
      <c r="T67" s="756"/>
      <c r="U67" s="756"/>
      <c r="V67" s="1031"/>
      <c r="W67" s="213"/>
      <c r="Z67" s="213"/>
      <c r="AA67" s="213"/>
      <c r="AB67" s="213"/>
      <c r="AC67" s="213"/>
      <c r="AD67" s="213"/>
      <c r="AE67" s="213"/>
      <c r="AF67" s="213"/>
      <c r="AG67" s="213"/>
      <c r="AH67" s="213"/>
      <c r="AI67" s="213"/>
    </row>
    <row r="68" spans="1:35" s="2" customFormat="1" ht="22.5" customHeight="1" x14ac:dyDescent="0.2">
      <c r="B68" s="1001"/>
      <c r="C68" s="1014">
        <f>INT(SUM(C62,C64,C66))</f>
        <v>0</v>
      </c>
      <c r="D68" s="1015"/>
      <c r="E68" s="1016"/>
      <c r="F68" s="1008"/>
      <c r="G68" s="1009"/>
      <c r="H68" s="1010"/>
      <c r="I68" s="1017">
        <f>SUM(I62,I64,I66)</f>
        <v>0</v>
      </c>
      <c r="J68" s="1018"/>
      <c r="K68" s="1018"/>
      <c r="L68" s="1019"/>
      <c r="N68" s="1030"/>
      <c r="O68" s="756"/>
      <c r="P68" s="756"/>
      <c r="Q68" s="756"/>
      <c r="R68" s="756"/>
      <c r="S68" s="756"/>
      <c r="T68" s="756"/>
      <c r="U68" s="756"/>
      <c r="V68" s="1031"/>
      <c r="W68" s="213"/>
      <c r="Z68" s="213"/>
      <c r="AA68" s="213"/>
      <c r="AB68" s="213"/>
      <c r="AC68" s="213"/>
      <c r="AD68" s="213"/>
      <c r="AE68" s="213"/>
      <c r="AF68" s="213"/>
      <c r="AG68" s="213"/>
      <c r="AH68" s="213"/>
      <c r="AI68" s="213"/>
    </row>
    <row r="69" spans="1:35" s="2" customFormat="1" ht="25.5" customHeight="1" x14ac:dyDescent="0.2">
      <c r="B69" s="1035" t="s">
        <v>78</v>
      </c>
      <c r="C69" s="1035"/>
      <c r="D69" s="1035"/>
      <c r="E69" s="1035"/>
      <c r="F69" s="1035"/>
      <c r="G69" s="1035"/>
      <c r="H69" s="1035"/>
      <c r="I69" s="1035"/>
      <c r="J69" s="1035"/>
      <c r="K69" s="1035"/>
      <c r="L69" s="1035"/>
      <c r="N69" s="1032"/>
      <c r="O69" s="1033"/>
      <c r="P69" s="1033"/>
      <c r="Q69" s="1033"/>
      <c r="R69" s="1033"/>
      <c r="S69" s="1033"/>
      <c r="T69" s="1033"/>
      <c r="U69" s="1033"/>
      <c r="V69" s="1034"/>
      <c r="W69" s="213"/>
      <c r="Z69" s="213"/>
      <c r="AA69" s="213"/>
      <c r="AB69" s="213"/>
      <c r="AC69" s="213"/>
      <c r="AD69" s="213"/>
      <c r="AE69" s="213"/>
      <c r="AF69" s="213"/>
      <c r="AG69" s="213"/>
      <c r="AH69" s="213"/>
      <c r="AI69" s="213"/>
    </row>
    <row r="70" spans="1:35" s="2" customFormat="1" ht="25.5" customHeight="1" x14ac:dyDescent="0.2">
      <c r="B70" s="879" t="s">
        <v>327</v>
      </c>
      <c r="C70" s="879"/>
      <c r="D70" s="879"/>
      <c r="E70" s="879"/>
      <c r="F70" s="879"/>
      <c r="G70" s="879"/>
      <c r="H70" s="879"/>
      <c r="I70" s="879"/>
      <c r="J70" s="879"/>
      <c r="K70" s="879"/>
      <c r="L70" s="879"/>
      <c r="N70" s="293"/>
      <c r="O70" s="293"/>
      <c r="P70" s="293"/>
      <c r="Q70" s="293"/>
      <c r="R70" s="293"/>
      <c r="S70" s="293"/>
      <c r="T70" s="293"/>
      <c r="U70" s="293"/>
      <c r="V70" s="293"/>
      <c r="W70" s="213"/>
      <c r="Z70" s="213"/>
      <c r="AA70" s="213"/>
      <c r="AB70" s="213"/>
      <c r="AC70" s="213"/>
      <c r="AD70" s="213"/>
      <c r="AE70" s="213"/>
      <c r="AF70" s="213"/>
      <c r="AG70" s="213"/>
      <c r="AH70" s="213"/>
      <c r="AI70" s="213"/>
    </row>
    <row r="71" spans="1:35" s="2" customFormat="1" ht="16.5" customHeight="1" x14ac:dyDescent="0.2">
      <c r="B71" s="13"/>
      <c r="C71" s="313"/>
      <c r="D71" s="313"/>
      <c r="E71" s="313"/>
      <c r="F71" s="279"/>
      <c r="G71" s="279"/>
      <c r="H71" s="279"/>
      <c r="I71" s="95"/>
      <c r="J71" s="95"/>
      <c r="K71" s="95"/>
      <c r="L71" s="95"/>
      <c r="N71" s="213"/>
      <c r="O71" s="213"/>
      <c r="P71" s="213"/>
      <c r="Q71" s="213"/>
      <c r="R71" s="213"/>
      <c r="S71" s="213"/>
      <c r="T71" s="213"/>
      <c r="U71" s="213"/>
      <c r="V71" s="213"/>
      <c r="W71" s="213"/>
    </row>
    <row r="72" spans="1:35" ht="25.5" customHeight="1" x14ac:dyDescent="0.2">
      <c r="A72" s="989" t="s">
        <v>328</v>
      </c>
      <c r="B72" s="989"/>
      <c r="C72" s="989"/>
      <c r="D72" s="989"/>
      <c r="E72" s="989"/>
      <c r="F72" s="989"/>
      <c r="G72" s="989"/>
      <c r="H72" s="989"/>
      <c r="I72" s="989"/>
      <c r="J72" s="989"/>
      <c r="K72" s="989"/>
      <c r="L72" s="989"/>
      <c r="M72" s="989"/>
      <c r="N72" s="989"/>
      <c r="O72" s="989"/>
      <c r="P72" s="989"/>
      <c r="Q72" s="989"/>
      <c r="R72" s="989"/>
      <c r="S72" s="989"/>
      <c r="T72" s="989"/>
      <c r="U72" s="989"/>
      <c r="V72" s="989"/>
    </row>
    <row r="73" spans="1:35" ht="25.5" customHeight="1" x14ac:dyDescent="0.2">
      <c r="A73" s="260"/>
      <c r="B73" s="984" t="s">
        <v>329</v>
      </c>
      <c r="C73" s="984"/>
      <c r="D73" s="984"/>
      <c r="E73" s="984"/>
      <c r="F73" s="984"/>
      <c r="G73" s="984"/>
      <c r="H73" s="984"/>
      <c r="I73" s="990" t="s">
        <v>330</v>
      </c>
      <c r="J73" s="990"/>
      <c r="K73" s="990"/>
      <c r="L73" s="990"/>
      <c r="M73" s="984" t="s">
        <v>331</v>
      </c>
      <c r="N73" s="984"/>
      <c r="O73" s="984"/>
      <c r="P73" s="984"/>
      <c r="Q73" s="108"/>
      <c r="R73" s="108"/>
      <c r="S73" s="108"/>
      <c r="T73" s="108"/>
      <c r="U73" s="108"/>
      <c r="V73" s="108"/>
    </row>
    <row r="74" spans="1:35" ht="25.5" customHeight="1" x14ac:dyDescent="0.2">
      <c r="A74" s="260"/>
      <c r="B74" s="985" t="s">
        <v>332</v>
      </c>
      <c r="C74" s="986"/>
      <c r="D74" s="986"/>
      <c r="E74" s="986"/>
      <c r="F74" s="986"/>
      <c r="G74" s="986"/>
      <c r="H74" s="986"/>
      <c r="I74" s="158" t="s">
        <v>107</v>
      </c>
      <c r="J74" s="159"/>
      <c r="K74" s="160" t="s">
        <v>108</v>
      </c>
      <c r="L74" s="314"/>
      <c r="M74" s="991">
        <v>400000</v>
      </c>
      <c r="N74" s="991"/>
      <c r="O74" s="991"/>
      <c r="P74" s="991"/>
      <c r="Q74" s="108"/>
      <c r="R74" s="108"/>
      <c r="S74" s="108"/>
      <c r="T74" s="108"/>
      <c r="U74" s="108"/>
      <c r="V74" s="108"/>
    </row>
    <row r="75" spans="1:35" ht="15" customHeight="1" x14ac:dyDescent="0.2">
      <c r="A75" s="260"/>
      <c r="B75" s="108"/>
      <c r="C75" s="108"/>
      <c r="D75" s="108"/>
      <c r="E75" s="108"/>
      <c r="F75" s="108"/>
      <c r="G75" s="108"/>
      <c r="H75" s="108"/>
      <c r="I75" s="108"/>
      <c r="J75" s="108"/>
      <c r="K75" s="108"/>
      <c r="L75" s="108"/>
      <c r="M75" s="108"/>
      <c r="N75" s="108"/>
      <c r="O75" s="108"/>
      <c r="P75" s="108"/>
      <c r="Q75" s="108"/>
      <c r="R75" s="108"/>
      <c r="S75" s="108"/>
      <c r="T75" s="108"/>
      <c r="U75" s="108"/>
      <c r="V75" s="108"/>
    </row>
    <row r="76" spans="1:35" ht="18.75" customHeight="1" x14ac:dyDescent="0.2">
      <c r="A76" s="989" t="s">
        <v>333</v>
      </c>
      <c r="B76" s="989"/>
      <c r="C76" s="989"/>
      <c r="D76" s="989"/>
      <c r="E76" s="989"/>
      <c r="F76" s="989"/>
      <c r="G76" s="989"/>
      <c r="H76" s="989"/>
      <c r="I76" s="989"/>
      <c r="J76" s="989"/>
      <c r="K76" s="989"/>
      <c r="L76" s="989"/>
      <c r="M76" s="989"/>
      <c r="N76" s="989"/>
      <c r="O76" s="989"/>
      <c r="P76" s="989"/>
      <c r="Q76" s="989"/>
      <c r="R76" s="989"/>
      <c r="S76" s="989"/>
      <c r="T76" s="989"/>
      <c r="U76" s="989"/>
      <c r="V76" s="989"/>
      <c r="W76"/>
    </row>
    <row r="77" spans="1:35" customFormat="1" ht="27" customHeight="1" x14ac:dyDescent="0.2">
      <c r="A77" s="315"/>
      <c r="B77" s="984" t="s">
        <v>329</v>
      </c>
      <c r="C77" s="984"/>
      <c r="D77" s="984"/>
      <c r="E77" s="984"/>
      <c r="F77" s="984"/>
      <c r="G77" s="984"/>
      <c r="H77" s="984"/>
      <c r="I77" s="990" t="s">
        <v>334</v>
      </c>
      <c r="J77" s="990"/>
      <c r="K77" s="990"/>
      <c r="L77" s="990"/>
      <c r="M77" s="984" t="s">
        <v>331</v>
      </c>
      <c r="N77" s="984"/>
      <c r="O77" s="984"/>
      <c r="P77" s="984"/>
      <c r="Q77" s="260"/>
      <c r="R77" s="260"/>
      <c r="S77" s="260"/>
      <c r="T77" s="260"/>
      <c r="U77" s="315"/>
      <c r="V77" s="315"/>
      <c r="X77" s="9"/>
      <c r="Y77" s="9"/>
      <c r="Z77" s="9"/>
      <c r="AA77" s="9"/>
      <c r="AB77" s="9"/>
      <c r="AC77" s="9"/>
      <c r="AD77" s="9"/>
      <c r="AE77" s="9"/>
    </row>
    <row r="78" spans="1:35" customFormat="1" ht="31.5" customHeight="1" x14ac:dyDescent="0.2">
      <c r="A78" s="315"/>
      <c r="B78" s="985" t="s">
        <v>335</v>
      </c>
      <c r="C78" s="986"/>
      <c r="D78" s="986"/>
      <c r="E78" s="986"/>
      <c r="F78" s="986"/>
      <c r="G78" s="986"/>
      <c r="H78" s="986"/>
      <c r="I78" s="987"/>
      <c r="J78" s="987"/>
      <c r="K78" s="987"/>
      <c r="L78" s="987"/>
      <c r="M78" s="988">
        <v>40000</v>
      </c>
      <c r="N78" s="988"/>
      <c r="O78" s="988"/>
      <c r="P78" s="988"/>
      <c r="Q78" s="260"/>
      <c r="R78" s="260"/>
      <c r="S78" s="260"/>
      <c r="T78" s="260"/>
      <c r="U78" s="315"/>
      <c r="V78" s="315"/>
      <c r="X78" s="9"/>
      <c r="Y78" s="9"/>
      <c r="Z78" s="9"/>
      <c r="AA78" s="9"/>
      <c r="AB78" s="9"/>
      <c r="AC78" s="9"/>
      <c r="AD78" s="9"/>
      <c r="AE78" s="9"/>
    </row>
    <row r="79" spans="1:35" customFormat="1" ht="31.5" customHeight="1" x14ac:dyDescent="0.2">
      <c r="A79" s="315"/>
      <c r="B79" s="985" t="s">
        <v>336</v>
      </c>
      <c r="C79" s="986"/>
      <c r="D79" s="986"/>
      <c r="E79" s="986"/>
      <c r="F79" s="986"/>
      <c r="G79" s="986"/>
      <c r="H79" s="986"/>
      <c r="I79" s="987"/>
      <c r="J79" s="987"/>
      <c r="K79" s="987"/>
      <c r="L79" s="987"/>
      <c r="M79" s="988">
        <v>80000</v>
      </c>
      <c r="N79" s="988"/>
      <c r="O79" s="988"/>
      <c r="P79" s="988"/>
      <c r="Q79" s="260"/>
      <c r="R79" s="260"/>
      <c r="S79" s="260"/>
      <c r="T79" s="260"/>
      <c r="U79" s="315"/>
      <c r="V79" s="315"/>
      <c r="X79" s="9"/>
      <c r="Y79" s="9"/>
      <c r="Z79" s="9"/>
      <c r="AA79" s="9"/>
      <c r="AB79" s="9"/>
      <c r="AC79" s="9"/>
      <c r="AD79" s="9"/>
      <c r="AE79" s="9"/>
    </row>
    <row r="80" spans="1:35" customFormat="1" ht="31.5" customHeight="1" x14ac:dyDescent="0.2">
      <c r="A80" s="315"/>
      <c r="B80" s="986" t="s">
        <v>337</v>
      </c>
      <c r="C80" s="986"/>
      <c r="D80" s="986"/>
      <c r="E80" s="986"/>
      <c r="F80" s="986"/>
      <c r="G80" s="986"/>
      <c r="H80" s="986"/>
      <c r="I80" s="987"/>
      <c r="J80" s="987"/>
      <c r="K80" s="987"/>
      <c r="L80" s="987"/>
      <c r="M80" s="988">
        <v>160000</v>
      </c>
      <c r="N80" s="988"/>
      <c r="O80" s="988"/>
      <c r="P80" s="988"/>
      <c r="Q80" s="260"/>
      <c r="R80" s="260"/>
      <c r="S80" s="260"/>
      <c r="T80" s="260"/>
      <c r="U80" s="315"/>
      <c r="V80" s="315"/>
      <c r="X80" s="9"/>
      <c r="Y80" s="9"/>
      <c r="Z80" s="9"/>
      <c r="AA80" s="9"/>
      <c r="AB80" s="9"/>
      <c r="AC80" s="9"/>
      <c r="AD80" s="9"/>
      <c r="AE80" s="9"/>
    </row>
    <row r="81" spans="1:23" customFormat="1" ht="28.2" customHeight="1" x14ac:dyDescent="0.2">
      <c r="B81" s="756" t="s">
        <v>338</v>
      </c>
      <c r="C81" s="756"/>
      <c r="D81" s="756"/>
      <c r="E81" s="756"/>
      <c r="F81" s="756"/>
      <c r="G81" s="756"/>
      <c r="H81" s="756"/>
      <c r="I81" s="756"/>
      <c r="J81" s="756"/>
      <c r="K81" s="756"/>
      <c r="L81" s="756"/>
      <c r="M81" s="756"/>
      <c r="N81" s="756"/>
      <c r="O81" s="756"/>
      <c r="P81" s="756"/>
      <c r="Q81" s="756"/>
      <c r="R81" s="756"/>
      <c r="S81" s="756"/>
      <c r="T81" s="756"/>
      <c r="U81" s="756"/>
      <c r="V81" s="756"/>
    </row>
    <row r="82" spans="1:23" ht="28.2" customHeight="1" x14ac:dyDescent="0.2">
      <c r="B82" s="756" t="s">
        <v>339</v>
      </c>
      <c r="C82" s="756"/>
      <c r="D82" s="756"/>
      <c r="E82" s="756"/>
      <c r="F82" s="756"/>
      <c r="G82" s="756"/>
      <c r="H82" s="756"/>
      <c r="I82" s="756"/>
      <c r="J82" s="756"/>
      <c r="K82" s="756"/>
      <c r="L82" s="756"/>
      <c r="M82" s="756"/>
      <c r="N82" s="756"/>
      <c r="O82" s="756"/>
      <c r="P82" s="756"/>
      <c r="Q82" s="756"/>
      <c r="R82" s="756"/>
      <c r="S82" s="756"/>
      <c r="T82" s="756"/>
      <c r="U82" s="756"/>
      <c r="V82" s="756"/>
    </row>
    <row r="83" spans="1:23" ht="18.75" customHeight="1" x14ac:dyDescent="0.2">
      <c r="A83" s="980" t="s">
        <v>340</v>
      </c>
      <c r="B83" s="980"/>
      <c r="C83" s="980"/>
      <c r="D83" s="980"/>
      <c r="E83" s="980"/>
      <c r="F83" s="980"/>
      <c r="G83" s="980"/>
      <c r="H83" s="980"/>
      <c r="I83" s="980"/>
      <c r="J83" s="980"/>
      <c r="K83" s="980"/>
      <c r="L83" s="980"/>
      <c r="M83" s="980"/>
      <c r="N83" s="980"/>
      <c r="O83" s="980"/>
      <c r="P83" s="980"/>
      <c r="Q83" s="980"/>
      <c r="R83"/>
      <c r="S83"/>
      <c r="T83"/>
      <c r="U83"/>
      <c r="V83"/>
      <c r="W83"/>
    </row>
    <row r="84" spans="1:23" ht="98.1" customHeight="1" x14ac:dyDescent="0.2">
      <c r="A84" s="125"/>
      <c r="B84" s="981" t="s">
        <v>341</v>
      </c>
      <c r="C84" s="982"/>
      <c r="D84" s="982"/>
      <c r="E84" s="982"/>
      <c r="F84" s="982"/>
      <c r="G84" s="982"/>
      <c r="H84" s="982"/>
      <c r="I84" s="982"/>
      <c r="J84" s="982"/>
      <c r="K84" s="982"/>
      <c r="L84" s="982"/>
      <c r="M84" s="982"/>
      <c r="N84" s="982"/>
      <c r="O84" s="982"/>
      <c r="P84" s="982"/>
      <c r="Q84" s="982"/>
      <c r="R84" s="982"/>
      <c r="S84" s="982"/>
      <c r="T84" s="982"/>
      <c r="U84" s="982"/>
      <c r="V84" s="983"/>
      <c r="W84" s="103"/>
    </row>
    <row r="85" spans="1:23" ht="9.6" customHeight="1" x14ac:dyDescent="0.2">
      <c r="A85" s="125"/>
      <c r="B85" s="316"/>
      <c r="C85" s="317"/>
      <c r="D85" s="317"/>
      <c r="E85" s="317"/>
      <c r="F85" s="317"/>
      <c r="G85" s="317"/>
      <c r="H85" s="317"/>
      <c r="I85" s="317"/>
      <c r="J85" s="317"/>
      <c r="K85" s="317"/>
      <c r="L85" s="317"/>
      <c r="M85" s="317"/>
      <c r="N85" s="317"/>
      <c r="O85" s="317"/>
      <c r="P85" s="317"/>
      <c r="Q85" s="317"/>
      <c r="R85" s="317"/>
      <c r="S85" s="317"/>
      <c r="T85" s="317"/>
      <c r="U85" s="317"/>
      <c r="V85" s="317"/>
      <c r="W85" s="103"/>
    </row>
    <row r="86" spans="1:23" ht="18" customHeight="1" x14ac:dyDescent="0.2">
      <c r="A86" s="125"/>
      <c r="B86" s="318" t="s">
        <v>342</v>
      </c>
      <c r="C86" s="317"/>
      <c r="D86" s="317"/>
      <c r="E86" s="317"/>
      <c r="F86" s="317"/>
      <c r="G86" s="317"/>
      <c r="H86" s="317"/>
      <c r="I86" s="317"/>
      <c r="J86" s="317"/>
      <c r="K86" s="317"/>
      <c r="L86" s="317"/>
      <c r="M86" s="317"/>
      <c r="N86" s="317"/>
      <c r="O86" s="317"/>
      <c r="P86" s="317"/>
      <c r="Q86" s="317"/>
      <c r="R86" s="317"/>
      <c r="S86" s="317"/>
      <c r="T86" s="317"/>
      <c r="U86" s="317"/>
      <c r="V86" s="108"/>
    </row>
    <row r="87" spans="1:23" ht="18" customHeight="1" x14ac:dyDescent="0.2">
      <c r="A87" s="125"/>
      <c r="B87" s="718" t="s">
        <v>343</v>
      </c>
      <c r="C87" s="718"/>
      <c r="D87" s="718"/>
      <c r="E87" s="718"/>
      <c r="F87" s="984" t="s">
        <v>344</v>
      </c>
      <c r="G87" s="984"/>
      <c r="H87" s="984"/>
      <c r="I87" s="319"/>
      <c r="J87" s="647" t="s">
        <v>345</v>
      </c>
      <c r="K87" s="647"/>
      <c r="L87" s="647"/>
      <c r="M87" s="647"/>
      <c r="N87" s="647"/>
      <c r="O87" s="647"/>
      <c r="P87" s="647"/>
      <c r="Q87" s="647"/>
      <c r="R87" s="647"/>
      <c r="S87" s="647"/>
      <c r="T87" s="647"/>
      <c r="U87" s="647"/>
      <c r="V87" s="647"/>
    </row>
    <row r="88" spans="1:23" ht="30" customHeight="1" x14ac:dyDescent="0.2">
      <c r="A88" s="125"/>
      <c r="B88" s="157" t="s">
        <v>107</v>
      </c>
      <c r="C88" s="976"/>
      <c r="D88" s="976"/>
      <c r="E88" s="320" t="s">
        <v>108</v>
      </c>
      <c r="F88" s="321" t="s">
        <v>107</v>
      </c>
      <c r="G88" s="322"/>
      <c r="H88" s="320" t="s">
        <v>108</v>
      </c>
      <c r="I88" s="319"/>
      <c r="J88" s="319"/>
      <c r="K88" s="319"/>
      <c r="L88" s="319"/>
      <c r="M88" s="319"/>
      <c r="N88" s="319"/>
      <c r="O88" s="319"/>
      <c r="P88" s="319"/>
      <c r="Q88" s="319"/>
      <c r="R88" s="319"/>
      <c r="S88" s="319"/>
      <c r="T88" s="319"/>
      <c r="U88" s="319"/>
      <c r="V88" s="108"/>
    </row>
    <row r="89" spans="1:23" ht="8.1" customHeight="1" x14ac:dyDescent="0.2">
      <c r="A89" s="125"/>
      <c r="B89" s="318"/>
      <c r="C89" s="317"/>
      <c r="D89" s="317"/>
      <c r="E89" s="317"/>
      <c r="F89" s="317"/>
      <c r="G89" s="317"/>
      <c r="H89" s="317"/>
      <c r="I89" s="317"/>
      <c r="J89" s="317"/>
      <c r="K89" s="317"/>
      <c r="L89" s="317"/>
      <c r="M89" s="317"/>
      <c r="N89" s="317"/>
      <c r="O89" s="317"/>
      <c r="P89" s="317"/>
      <c r="Q89" s="317"/>
      <c r="R89" s="317"/>
      <c r="S89" s="317"/>
      <c r="T89" s="317"/>
      <c r="U89" s="317"/>
      <c r="V89" s="108"/>
    </row>
    <row r="90" spans="1:23" ht="18" customHeight="1" x14ac:dyDescent="0.2">
      <c r="A90" s="125"/>
      <c r="B90" s="318" t="s">
        <v>346</v>
      </c>
      <c r="C90" s="317"/>
      <c r="D90" s="317"/>
      <c r="E90" s="317"/>
      <c r="F90" s="317"/>
      <c r="G90" s="317"/>
      <c r="H90" s="317"/>
      <c r="I90" s="317"/>
      <c r="J90" s="317"/>
      <c r="K90" s="317"/>
      <c r="L90" s="317"/>
      <c r="M90" s="317"/>
      <c r="N90" s="317"/>
      <c r="O90" s="317"/>
      <c r="P90" s="317"/>
      <c r="Q90" s="317"/>
      <c r="R90" s="317"/>
      <c r="S90" s="317"/>
      <c r="T90" s="317"/>
      <c r="U90" s="317"/>
      <c r="V90" s="108"/>
    </row>
    <row r="91" spans="1:23" ht="18" customHeight="1" x14ac:dyDescent="0.2">
      <c r="A91" s="125"/>
      <c r="B91" s="792" t="s">
        <v>108</v>
      </c>
      <c r="C91" s="793"/>
      <c r="D91" s="793"/>
      <c r="E91" s="794"/>
      <c r="F91" s="977" t="s">
        <v>347</v>
      </c>
      <c r="G91" s="978"/>
      <c r="H91" s="978"/>
      <c r="I91" s="978"/>
      <c r="J91" s="978"/>
      <c r="K91" s="978"/>
      <c r="L91" s="978"/>
      <c r="M91" s="978"/>
      <c r="N91" s="978"/>
      <c r="O91" s="978"/>
      <c r="P91" s="978"/>
      <c r="Q91" s="978"/>
      <c r="R91" s="978"/>
      <c r="S91" s="978"/>
      <c r="T91" s="978"/>
      <c r="U91" s="979"/>
      <c r="V91" s="103"/>
    </row>
    <row r="92" spans="1:23" ht="34.35" customHeight="1" x14ac:dyDescent="0.2">
      <c r="A92" s="125"/>
      <c r="B92" s="323" t="s">
        <v>107</v>
      </c>
      <c r="C92" s="972" t="str">
        <f>IF(C88="","",C88)</f>
        <v/>
      </c>
      <c r="D92" s="972"/>
      <c r="E92" s="324" t="s">
        <v>108</v>
      </c>
      <c r="F92" s="973"/>
      <c r="G92" s="974"/>
      <c r="H92" s="974"/>
      <c r="I92" s="974"/>
      <c r="J92" s="974"/>
      <c r="K92" s="974"/>
      <c r="L92" s="974"/>
      <c r="M92" s="974"/>
      <c r="N92" s="974"/>
      <c r="O92" s="974"/>
      <c r="P92" s="974"/>
      <c r="Q92" s="974"/>
      <c r="R92" s="974"/>
      <c r="S92" s="974"/>
      <c r="T92" s="974"/>
      <c r="U92" s="975"/>
      <c r="V92" s="103"/>
    </row>
    <row r="93" spans="1:23" ht="34.35" customHeight="1" x14ac:dyDescent="0.2">
      <c r="A93" s="125"/>
      <c r="B93" s="323" t="s">
        <v>107</v>
      </c>
      <c r="C93" s="972" t="str">
        <f>IF((G88-C88)&gt;0,C92+1,"")</f>
        <v/>
      </c>
      <c r="D93" s="972"/>
      <c r="E93" s="325" t="s">
        <v>108</v>
      </c>
      <c r="F93" s="973"/>
      <c r="G93" s="974"/>
      <c r="H93" s="974"/>
      <c r="I93" s="974"/>
      <c r="J93" s="974"/>
      <c r="K93" s="974"/>
      <c r="L93" s="974"/>
      <c r="M93" s="974"/>
      <c r="N93" s="974"/>
      <c r="O93" s="974"/>
      <c r="P93" s="974"/>
      <c r="Q93" s="974"/>
      <c r="R93" s="974"/>
      <c r="S93" s="974"/>
      <c r="T93" s="974"/>
      <c r="U93" s="975"/>
      <c r="V93" s="103"/>
    </row>
    <row r="94" spans="1:23" ht="34.35" customHeight="1" x14ac:dyDescent="0.2">
      <c r="A94" s="125"/>
      <c r="B94" s="323" t="s">
        <v>107</v>
      </c>
      <c r="C94" s="972" t="str">
        <f>IF((G88-C88)&gt;1,C93+1,"")</f>
        <v/>
      </c>
      <c r="D94" s="972"/>
      <c r="E94" s="326" t="s">
        <v>108</v>
      </c>
      <c r="F94" s="973"/>
      <c r="G94" s="974"/>
      <c r="H94" s="974"/>
      <c r="I94" s="974"/>
      <c r="J94" s="974"/>
      <c r="K94" s="974"/>
      <c r="L94" s="974"/>
      <c r="M94" s="974"/>
      <c r="N94" s="974"/>
      <c r="O94" s="974"/>
      <c r="P94" s="974"/>
      <c r="Q94" s="974"/>
      <c r="R94" s="974"/>
      <c r="S94" s="974"/>
      <c r="T94" s="974"/>
      <c r="U94" s="975"/>
      <c r="V94" s="103"/>
    </row>
    <row r="95" spans="1:23" ht="34.35" customHeight="1" x14ac:dyDescent="0.2">
      <c r="A95" s="125"/>
      <c r="B95" s="323" t="s">
        <v>107</v>
      </c>
      <c r="C95" s="972" t="str">
        <f>IF((G88-C88)&gt;2,C94+1,"")</f>
        <v/>
      </c>
      <c r="D95" s="972"/>
      <c r="E95" s="325" t="s">
        <v>108</v>
      </c>
      <c r="F95" s="973"/>
      <c r="G95" s="974"/>
      <c r="H95" s="974"/>
      <c r="I95" s="974"/>
      <c r="J95" s="974"/>
      <c r="K95" s="974"/>
      <c r="L95" s="974"/>
      <c r="M95" s="974"/>
      <c r="N95" s="974"/>
      <c r="O95" s="974"/>
      <c r="P95" s="974"/>
      <c r="Q95" s="974"/>
      <c r="R95" s="974"/>
      <c r="S95" s="974"/>
      <c r="T95" s="974"/>
      <c r="U95" s="975"/>
      <c r="V95" s="103"/>
    </row>
    <row r="96" spans="1:23" ht="34.35" customHeight="1" x14ac:dyDescent="0.2">
      <c r="A96" s="125"/>
      <c r="B96" s="327" t="s">
        <v>107</v>
      </c>
      <c r="C96" s="972" t="str">
        <f>IF((G88-C88)&gt;3,C95+1,"")</f>
        <v/>
      </c>
      <c r="D96" s="972"/>
      <c r="E96" s="325" t="s">
        <v>108</v>
      </c>
      <c r="F96" s="973"/>
      <c r="G96" s="974"/>
      <c r="H96" s="974"/>
      <c r="I96" s="974"/>
      <c r="J96" s="974"/>
      <c r="K96" s="974"/>
      <c r="L96" s="974"/>
      <c r="M96" s="974"/>
      <c r="N96" s="974"/>
      <c r="O96" s="974"/>
      <c r="P96" s="974"/>
      <c r="Q96" s="974"/>
      <c r="R96" s="974"/>
      <c r="S96" s="974"/>
      <c r="T96" s="974"/>
      <c r="U96" s="975"/>
      <c r="V96" s="103"/>
    </row>
    <row r="97" spans="1:36" ht="8.1" customHeight="1" x14ac:dyDescent="0.2">
      <c r="A97" s="125"/>
      <c r="B97" s="328"/>
      <c r="C97" s="329"/>
      <c r="D97" s="329"/>
      <c r="E97" s="329"/>
      <c r="F97" s="329"/>
      <c r="G97" s="329"/>
      <c r="H97" s="329"/>
      <c r="I97" s="329"/>
      <c r="J97" s="329"/>
      <c r="K97" s="329"/>
      <c r="L97" s="329"/>
      <c r="M97" s="329"/>
      <c r="N97" s="329"/>
      <c r="O97" s="329"/>
      <c r="P97" s="329"/>
      <c r="Q97" s="329"/>
      <c r="R97" s="329"/>
      <c r="S97" s="329"/>
      <c r="T97" s="329"/>
      <c r="U97" s="329"/>
      <c r="V97" s="103"/>
    </row>
    <row r="98" spans="1:36" ht="18" customHeight="1" x14ac:dyDescent="0.2">
      <c r="A98" s="125"/>
      <c r="B98" s="328" t="s">
        <v>348</v>
      </c>
      <c r="C98" s="329"/>
      <c r="D98" s="329"/>
      <c r="E98" s="329"/>
      <c r="F98" s="329"/>
      <c r="G98" s="329"/>
      <c r="H98" s="329"/>
      <c r="P98" s="329"/>
      <c r="Q98" s="329"/>
      <c r="R98" s="329"/>
      <c r="S98" s="329"/>
      <c r="T98" s="329"/>
      <c r="U98" s="329"/>
      <c r="V98" s="329"/>
      <c r="W98" s="103"/>
    </row>
    <row r="99" spans="1:36" s="2" customFormat="1" ht="10.35" customHeight="1" x14ac:dyDescent="0.2">
      <c r="B99" s="518" t="s">
        <v>74</v>
      </c>
      <c r="C99" s="858" t="s">
        <v>349</v>
      </c>
      <c r="D99" s="858"/>
      <c r="E99" s="858"/>
      <c r="F99" s="956"/>
      <c r="G99" s="955"/>
      <c r="H99" s="955"/>
      <c r="I99" s="597"/>
      <c r="J99" s="518" t="s">
        <v>76</v>
      </c>
      <c r="K99" s="518"/>
      <c r="L99" s="518"/>
      <c r="M99" s="518"/>
      <c r="N99" s="518"/>
      <c r="O99" s="518" t="s">
        <v>350</v>
      </c>
      <c r="P99" s="518"/>
      <c r="Q99" s="518"/>
      <c r="R99" s="518"/>
      <c r="S99" s="712" t="s">
        <v>351</v>
      </c>
      <c r="T99" s="713"/>
      <c r="U99" s="713"/>
      <c r="V99" s="714"/>
      <c r="W99" s="330"/>
      <c r="X99" s="330"/>
      <c r="Y99" s="330"/>
      <c r="AB99" s="331"/>
      <c r="AC99" s="293"/>
      <c r="AD99" s="293"/>
      <c r="AE99" s="293"/>
      <c r="AF99" s="293"/>
      <c r="AG99" s="212"/>
      <c r="AH99" s="212"/>
      <c r="AI99" s="212"/>
      <c r="AJ99" s="212"/>
    </row>
    <row r="100" spans="1:36" s="2" customFormat="1" ht="38.1" customHeight="1" x14ac:dyDescent="0.2">
      <c r="B100" s="518"/>
      <c r="C100" s="858"/>
      <c r="D100" s="858"/>
      <c r="E100" s="858"/>
      <c r="F100" s="858"/>
      <c r="G100" s="956" t="s">
        <v>352</v>
      </c>
      <c r="H100" s="957"/>
      <c r="I100" s="958"/>
      <c r="J100" s="518"/>
      <c r="K100" s="518"/>
      <c r="L100" s="518"/>
      <c r="M100" s="518"/>
      <c r="N100" s="518"/>
      <c r="O100" s="518"/>
      <c r="P100" s="518"/>
      <c r="Q100" s="518"/>
      <c r="R100" s="518"/>
      <c r="S100" s="715"/>
      <c r="T100" s="716"/>
      <c r="U100" s="716"/>
      <c r="V100" s="717"/>
      <c r="W100" s="330"/>
      <c r="X100" s="330"/>
      <c r="Y100" s="330"/>
      <c r="AB100" s="834"/>
      <c r="AC100" s="834"/>
      <c r="AD100" s="834"/>
      <c r="AE100" s="834"/>
      <c r="AF100" s="834"/>
      <c r="AG100" s="212"/>
      <c r="AH100" s="212"/>
      <c r="AI100" s="212"/>
      <c r="AJ100" s="212"/>
    </row>
    <row r="101" spans="1:36" s="2" customFormat="1" ht="18.600000000000001" customHeight="1" x14ac:dyDescent="0.2">
      <c r="B101" s="835" t="s">
        <v>42</v>
      </c>
      <c r="C101" s="959" t="str">
        <f>IF($M$7="○",'別紙1 活動計画書'!C21,"")</f>
        <v/>
      </c>
      <c r="D101" s="960"/>
      <c r="E101" s="960"/>
      <c r="F101" s="961"/>
      <c r="G101" s="959">
        <v>0</v>
      </c>
      <c r="H101" s="960"/>
      <c r="I101" s="961"/>
      <c r="J101" s="965">
        <f>IF('[2]はじめに（PC）'!$D$2="北海道",'[2]【参考】交付単価（PC）'!Q27,'[2]【参考】交付単価（PC）'!O27)</f>
        <v>300</v>
      </c>
      <c r="K101" s="965"/>
      <c r="L101" s="966"/>
      <c r="M101" s="967" t="s">
        <v>79</v>
      </c>
      <c r="N101" s="968"/>
      <c r="O101" s="969" t="str">
        <f>IFERROR(C101*J101/10,"")</f>
        <v/>
      </c>
      <c r="P101" s="969"/>
      <c r="Q101" s="969"/>
      <c r="R101" s="969"/>
      <c r="S101" s="944">
        <f>IF(G101&gt;0,G101/C101,0)</f>
        <v>0</v>
      </c>
      <c r="T101" s="945"/>
      <c r="U101" s="945"/>
      <c r="V101" s="946"/>
      <c r="W101" s="330"/>
      <c r="X101" s="330"/>
      <c r="Y101" s="330"/>
      <c r="AB101" s="834"/>
      <c r="AC101" s="834"/>
      <c r="AD101" s="834"/>
      <c r="AE101" s="834"/>
      <c r="AF101" s="834"/>
      <c r="AG101" s="213"/>
      <c r="AH101" s="213"/>
      <c r="AI101" s="213"/>
      <c r="AJ101" s="213"/>
    </row>
    <row r="102" spans="1:36" s="2" customFormat="1" ht="18.600000000000001" customHeight="1" x14ac:dyDescent="0.2">
      <c r="B102" s="819"/>
      <c r="C102" s="962"/>
      <c r="D102" s="963"/>
      <c r="E102" s="963"/>
      <c r="F102" s="964"/>
      <c r="G102" s="962"/>
      <c r="H102" s="963"/>
      <c r="I102" s="964"/>
      <c r="J102" s="965"/>
      <c r="K102" s="965"/>
      <c r="L102" s="966"/>
      <c r="M102" s="967"/>
      <c r="N102" s="968"/>
      <c r="O102" s="969"/>
      <c r="P102" s="969"/>
      <c r="Q102" s="969"/>
      <c r="R102" s="969"/>
      <c r="S102" s="947"/>
      <c r="T102" s="948"/>
      <c r="U102" s="948"/>
      <c r="V102" s="949"/>
      <c r="W102" s="330"/>
      <c r="X102" s="330"/>
      <c r="Y102" s="330"/>
      <c r="AB102" s="970"/>
      <c r="AC102" s="970"/>
      <c r="AD102" s="970"/>
      <c r="AE102" s="971"/>
      <c r="AF102" s="971"/>
      <c r="AG102" s="213"/>
      <c r="AH102" s="213"/>
      <c r="AI102" s="213"/>
      <c r="AJ102" s="213"/>
    </row>
    <row r="103" spans="1:36" s="2" customFormat="1" ht="18" customHeight="1" x14ac:dyDescent="0.2">
      <c r="B103" s="950" t="s">
        <v>353</v>
      </c>
      <c r="C103" s="950"/>
      <c r="D103" s="950"/>
      <c r="E103" s="950"/>
      <c r="F103" s="950"/>
      <c r="G103" s="950"/>
      <c r="H103" s="950"/>
      <c r="I103" s="950"/>
      <c r="J103" s="950"/>
      <c r="K103" s="950"/>
      <c r="L103" s="950"/>
      <c r="M103" s="950"/>
      <c r="N103" s="950"/>
      <c r="O103" s="950"/>
      <c r="P103" s="950"/>
      <c r="Q103" s="950"/>
      <c r="R103" s="950"/>
      <c r="S103" s="950"/>
      <c r="T103" s="950"/>
      <c r="U103" s="950"/>
      <c r="V103" s="950"/>
      <c r="W103" s="330"/>
      <c r="X103" s="330"/>
      <c r="Y103" s="330"/>
      <c r="AB103" s="970"/>
      <c r="AC103" s="970"/>
      <c r="AD103" s="970"/>
      <c r="AE103" s="971"/>
      <c r="AF103" s="971"/>
      <c r="AG103" s="213"/>
      <c r="AH103" s="213"/>
      <c r="AI103" s="213"/>
      <c r="AJ103" s="213"/>
    </row>
    <row r="104" spans="1:36" ht="9.6" customHeight="1" x14ac:dyDescent="0.2"/>
    <row r="105" spans="1:36" ht="18" customHeight="1" x14ac:dyDescent="0.2">
      <c r="B105" s="2" t="s">
        <v>354</v>
      </c>
    </row>
    <row r="106" spans="1:36" ht="18" customHeight="1" x14ac:dyDescent="0.2">
      <c r="B106" s="712" t="s">
        <v>355</v>
      </c>
      <c r="C106" s="713"/>
      <c r="D106" s="713"/>
      <c r="E106" s="713"/>
      <c r="F106" s="714"/>
      <c r="G106" s="951" t="s">
        <v>356</v>
      </c>
      <c r="H106" s="952"/>
      <c r="I106" s="952"/>
      <c r="J106" s="952"/>
      <c r="K106" s="955"/>
      <c r="L106" s="955"/>
      <c r="M106" s="955"/>
      <c r="N106" s="597"/>
      <c r="O106" s="712" t="s">
        <v>351</v>
      </c>
      <c r="P106" s="713"/>
      <c r="Q106" s="713"/>
      <c r="R106" s="714"/>
      <c r="S106" s="712" t="s">
        <v>357</v>
      </c>
      <c r="T106" s="713"/>
      <c r="U106" s="713"/>
      <c r="V106" s="714"/>
    </row>
    <row r="107" spans="1:36" ht="18" customHeight="1" x14ac:dyDescent="0.2">
      <c r="B107" s="715"/>
      <c r="C107" s="716"/>
      <c r="D107" s="716"/>
      <c r="E107" s="716"/>
      <c r="F107" s="717"/>
      <c r="G107" s="953"/>
      <c r="H107" s="954"/>
      <c r="I107" s="954"/>
      <c r="J107" s="954"/>
      <c r="K107" s="956" t="s">
        <v>352</v>
      </c>
      <c r="L107" s="957"/>
      <c r="M107" s="957"/>
      <c r="N107" s="958"/>
      <c r="O107" s="715"/>
      <c r="P107" s="716"/>
      <c r="Q107" s="716"/>
      <c r="R107" s="717"/>
      <c r="S107" s="715"/>
      <c r="T107" s="716"/>
      <c r="U107" s="716"/>
      <c r="V107" s="717"/>
    </row>
    <row r="108" spans="1:36" ht="18" customHeight="1" x14ac:dyDescent="0.2">
      <c r="B108" s="926"/>
      <c r="C108" s="927"/>
      <c r="D108" s="927"/>
      <c r="E108" s="927"/>
      <c r="F108" s="928"/>
      <c r="G108" s="932"/>
      <c r="H108" s="933"/>
      <c r="I108" s="933"/>
      <c r="J108" s="936" t="s">
        <v>358</v>
      </c>
      <c r="K108" s="938"/>
      <c r="L108" s="939"/>
      <c r="M108" s="939"/>
      <c r="N108" s="942" t="s">
        <v>358</v>
      </c>
      <c r="O108" s="944">
        <f>IF(K108&gt;0,K108/G108,0)</f>
        <v>0</v>
      </c>
      <c r="P108" s="945"/>
      <c r="Q108" s="945"/>
      <c r="R108" s="946"/>
      <c r="S108" s="920"/>
      <c r="T108" s="921"/>
      <c r="U108" s="921"/>
      <c r="V108" s="922"/>
    </row>
    <row r="109" spans="1:36" ht="18" customHeight="1" x14ac:dyDescent="0.2">
      <c r="B109" s="929"/>
      <c r="C109" s="930"/>
      <c r="D109" s="930"/>
      <c r="E109" s="930"/>
      <c r="F109" s="931"/>
      <c r="G109" s="934"/>
      <c r="H109" s="935"/>
      <c r="I109" s="935"/>
      <c r="J109" s="937"/>
      <c r="K109" s="940"/>
      <c r="L109" s="941"/>
      <c r="M109" s="941"/>
      <c r="N109" s="943"/>
      <c r="O109" s="947"/>
      <c r="P109" s="948"/>
      <c r="Q109" s="948"/>
      <c r="R109" s="949"/>
      <c r="S109" s="923"/>
      <c r="T109" s="924"/>
      <c r="U109" s="924"/>
      <c r="V109" s="925"/>
    </row>
    <row r="110" spans="1:36" ht="17.7" customHeight="1" x14ac:dyDescent="0.2">
      <c r="B110" s="926"/>
      <c r="C110" s="927"/>
      <c r="D110" s="927"/>
      <c r="E110" s="927"/>
      <c r="F110" s="928"/>
      <c r="G110" s="932"/>
      <c r="H110" s="933"/>
      <c r="I110" s="933"/>
      <c r="J110" s="936" t="s">
        <v>358</v>
      </c>
      <c r="K110" s="938"/>
      <c r="L110" s="939"/>
      <c r="M110" s="939"/>
      <c r="N110" s="942" t="s">
        <v>358</v>
      </c>
      <c r="O110" s="944">
        <f t="shared" ref="O110" si="2">IF(K110&gt;0,K110/G110,0)</f>
        <v>0</v>
      </c>
      <c r="P110" s="945"/>
      <c r="Q110" s="945"/>
      <c r="R110" s="946"/>
      <c r="S110" s="920"/>
      <c r="T110" s="921"/>
      <c r="U110" s="921"/>
      <c r="V110" s="922"/>
    </row>
    <row r="111" spans="1:36" ht="18" customHeight="1" x14ac:dyDescent="0.2">
      <c r="B111" s="929"/>
      <c r="C111" s="930"/>
      <c r="D111" s="930"/>
      <c r="E111" s="930"/>
      <c r="F111" s="931"/>
      <c r="G111" s="934"/>
      <c r="H111" s="935"/>
      <c r="I111" s="935"/>
      <c r="J111" s="937"/>
      <c r="K111" s="940"/>
      <c r="L111" s="941"/>
      <c r="M111" s="941"/>
      <c r="N111" s="943"/>
      <c r="O111" s="947"/>
      <c r="P111" s="948"/>
      <c r="Q111" s="948"/>
      <c r="R111" s="949"/>
      <c r="S111" s="923"/>
      <c r="T111" s="924"/>
      <c r="U111" s="924"/>
      <c r="V111" s="925"/>
    </row>
    <row r="112" spans="1:36" ht="18" customHeight="1" x14ac:dyDescent="0.2">
      <c r="B112" s="926"/>
      <c r="C112" s="927"/>
      <c r="D112" s="927"/>
      <c r="E112" s="927"/>
      <c r="F112" s="928"/>
      <c r="G112" s="932"/>
      <c r="H112" s="933"/>
      <c r="I112" s="933"/>
      <c r="J112" s="936" t="s">
        <v>358</v>
      </c>
      <c r="K112" s="938"/>
      <c r="L112" s="939"/>
      <c r="M112" s="939"/>
      <c r="N112" s="942" t="s">
        <v>358</v>
      </c>
      <c r="O112" s="944">
        <f t="shared" ref="O112" si="3">IF(K112&gt;0,K112/G112,0)</f>
        <v>0</v>
      </c>
      <c r="P112" s="945"/>
      <c r="Q112" s="945"/>
      <c r="R112" s="946"/>
      <c r="S112" s="920"/>
      <c r="T112" s="921"/>
      <c r="U112" s="921"/>
      <c r="V112" s="922"/>
    </row>
    <row r="113" spans="2:22" ht="18" customHeight="1" x14ac:dyDescent="0.2">
      <c r="B113" s="929"/>
      <c r="C113" s="930"/>
      <c r="D113" s="930"/>
      <c r="E113" s="930"/>
      <c r="F113" s="931"/>
      <c r="G113" s="934"/>
      <c r="H113" s="935"/>
      <c r="I113" s="935"/>
      <c r="J113" s="937"/>
      <c r="K113" s="940"/>
      <c r="L113" s="941"/>
      <c r="M113" s="941"/>
      <c r="N113" s="943"/>
      <c r="O113" s="947"/>
      <c r="P113" s="948"/>
      <c r="Q113" s="948"/>
      <c r="R113" s="949"/>
      <c r="S113" s="923"/>
      <c r="T113" s="924"/>
      <c r="U113" s="924"/>
      <c r="V113" s="925"/>
    </row>
    <row r="114" spans="2:22" ht="18" customHeight="1" x14ac:dyDescent="0.2">
      <c r="B114" s="926"/>
      <c r="C114" s="927"/>
      <c r="D114" s="927"/>
      <c r="E114" s="927"/>
      <c r="F114" s="928"/>
      <c r="G114" s="932"/>
      <c r="H114" s="933"/>
      <c r="I114" s="933"/>
      <c r="J114" s="936" t="s">
        <v>358</v>
      </c>
      <c r="K114" s="938"/>
      <c r="L114" s="939"/>
      <c r="M114" s="939"/>
      <c r="N114" s="942" t="s">
        <v>358</v>
      </c>
      <c r="O114" s="944">
        <f t="shared" ref="O114" si="4">IF(K114&gt;0,K114/G114,0)</f>
        <v>0</v>
      </c>
      <c r="P114" s="945"/>
      <c r="Q114" s="945"/>
      <c r="R114" s="946"/>
      <c r="S114" s="920"/>
      <c r="T114" s="921"/>
      <c r="U114" s="921"/>
      <c r="V114" s="922"/>
    </row>
    <row r="115" spans="2:22" ht="18" customHeight="1" x14ac:dyDescent="0.2">
      <c r="B115" s="929"/>
      <c r="C115" s="930"/>
      <c r="D115" s="930"/>
      <c r="E115" s="930"/>
      <c r="F115" s="931"/>
      <c r="G115" s="934"/>
      <c r="H115" s="935"/>
      <c r="I115" s="935"/>
      <c r="J115" s="937"/>
      <c r="K115" s="940"/>
      <c r="L115" s="941"/>
      <c r="M115" s="941"/>
      <c r="N115" s="943"/>
      <c r="O115" s="947"/>
      <c r="P115" s="948"/>
      <c r="Q115" s="948"/>
      <c r="R115" s="949"/>
      <c r="S115" s="923"/>
      <c r="T115" s="924"/>
      <c r="U115" s="924"/>
      <c r="V115" s="925"/>
    </row>
    <row r="117" spans="2:22" ht="18" customHeight="1" x14ac:dyDescent="0.2">
      <c r="B117" s="9" t="s">
        <v>359</v>
      </c>
    </row>
    <row r="118" spans="2:22" ht="18" customHeight="1" x14ac:dyDescent="0.2">
      <c r="C118" s="9" t="s">
        <v>360</v>
      </c>
    </row>
    <row r="119" spans="2:22" ht="18" customHeight="1" x14ac:dyDescent="0.2">
      <c r="B119" s="2" t="s">
        <v>361</v>
      </c>
    </row>
  </sheetData>
  <sheetProtection selectLockedCells="1"/>
  <dataConsolidate/>
  <mergeCells count="252">
    <mergeCell ref="B4:L4"/>
    <mergeCell ref="B5:L5"/>
    <mergeCell ref="B6:L6"/>
    <mergeCell ref="B7:L7"/>
    <mergeCell ref="B8:L8"/>
    <mergeCell ref="B9:L9"/>
    <mergeCell ref="B17:K17"/>
    <mergeCell ref="L17:N17"/>
    <mergeCell ref="O17:R17"/>
    <mergeCell ref="B18:K18"/>
    <mergeCell ref="L18:N18"/>
    <mergeCell ref="O18:R18"/>
    <mergeCell ref="B10:L10"/>
    <mergeCell ref="A12:V12"/>
    <mergeCell ref="B13:V13"/>
    <mergeCell ref="B16:K16"/>
    <mergeCell ref="L16:N16"/>
    <mergeCell ref="O16:R16"/>
    <mergeCell ref="B21:K21"/>
    <mergeCell ref="L21:N21"/>
    <mergeCell ref="O21:R21"/>
    <mergeCell ref="B22:K22"/>
    <mergeCell ref="L22:N22"/>
    <mergeCell ref="O22:R22"/>
    <mergeCell ref="B19:K19"/>
    <mergeCell ref="L19:N19"/>
    <mergeCell ref="O19:R19"/>
    <mergeCell ref="B20:K20"/>
    <mergeCell ref="L20:N20"/>
    <mergeCell ref="O20:R20"/>
    <mergeCell ref="B25:K25"/>
    <mergeCell ref="L25:N25"/>
    <mergeCell ref="O25:R25"/>
    <mergeCell ref="B26:K26"/>
    <mergeCell ref="L26:N26"/>
    <mergeCell ref="O26:R26"/>
    <mergeCell ref="B23:K23"/>
    <mergeCell ref="L23:N23"/>
    <mergeCell ref="O23:R23"/>
    <mergeCell ref="B24:K24"/>
    <mergeCell ref="L24:N24"/>
    <mergeCell ref="O24:R24"/>
    <mergeCell ref="C29:E29"/>
    <mergeCell ref="F29:H29"/>
    <mergeCell ref="I29:L29"/>
    <mergeCell ref="N29:V30"/>
    <mergeCell ref="B30:B31"/>
    <mergeCell ref="C30:E30"/>
    <mergeCell ref="F30:G30"/>
    <mergeCell ref="I30:L30"/>
    <mergeCell ref="C31:E31"/>
    <mergeCell ref="F31:G31"/>
    <mergeCell ref="I31:L31"/>
    <mergeCell ref="Z31:AA31"/>
    <mergeCell ref="B32:B33"/>
    <mergeCell ref="C32:E32"/>
    <mergeCell ref="F32:G32"/>
    <mergeCell ref="I32:L32"/>
    <mergeCell ref="N32:V33"/>
    <mergeCell ref="Z32:AA32"/>
    <mergeCell ref="C33:E33"/>
    <mergeCell ref="F33:G33"/>
    <mergeCell ref="I33:L33"/>
    <mergeCell ref="Z33:AA33"/>
    <mergeCell ref="B34:B35"/>
    <mergeCell ref="C34:E34"/>
    <mergeCell ref="F34:G34"/>
    <mergeCell ref="I34:L34"/>
    <mergeCell ref="N34:V35"/>
    <mergeCell ref="Z34:AA34"/>
    <mergeCell ref="C35:E35"/>
    <mergeCell ref="F35:G35"/>
    <mergeCell ref="I35:L35"/>
    <mergeCell ref="Z35:AA35"/>
    <mergeCell ref="B36:B37"/>
    <mergeCell ref="C36:E36"/>
    <mergeCell ref="F36:H37"/>
    <mergeCell ref="I36:L36"/>
    <mergeCell ref="Z36:AA36"/>
    <mergeCell ref="C37:E37"/>
    <mergeCell ref="I37:L37"/>
    <mergeCell ref="I45:J45"/>
    <mergeCell ref="K45:L45"/>
    <mergeCell ref="M45:N45"/>
    <mergeCell ref="P45:S45"/>
    <mergeCell ref="I47:J47"/>
    <mergeCell ref="K47:L47"/>
    <mergeCell ref="M47:N47"/>
    <mergeCell ref="P47:S47"/>
    <mergeCell ref="A39:V39"/>
    <mergeCell ref="M41:N41"/>
    <mergeCell ref="I44:J44"/>
    <mergeCell ref="K44:L44"/>
    <mergeCell ref="M44:N44"/>
    <mergeCell ref="P44:S44"/>
    <mergeCell ref="G49:H49"/>
    <mergeCell ref="C51:D51"/>
    <mergeCell ref="E51:F51"/>
    <mergeCell ref="G51:P51"/>
    <mergeCell ref="Q51:R51"/>
    <mergeCell ref="D52:J52"/>
    <mergeCell ref="K52:L52"/>
    <mergeCell ref="M52:Q52"/>
    <mergeCell ref="R52:S52"/>
    <mergeCell ref="I54:V54"/>
    <mergeCell ref="C56:D56"/>
    <mergeCell ref="E56:F56"/>
    <mergeCell ref="G56:P56"/>
    <mergeCell ref="Q56:R56"/>
    <mergeCell ref="D57:J57"/>
    <mergeCell ref="K57:L57"/>
    <mergeCell ref="M57:Q57"/>
    <mergeCell ref="R57:S57"/>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AD60:AF60"/>
    <mergeCell ref="B61:B62"/>
    <mergeCell ref="C61:E61"/>
    <mergeCell ref="F61:G61"/>
    <mergeCell ref="I61:L61"/>
    <mergeCell ref="AA61:AB61"/>
    <mergeCell ref="AD61:AE61"/>
    <mergeCell ref="C62:E62"/>
    <mergeCell ref="F62:G62"/>
    <mergeCell ref="I62:L62"/>
    <mergeCell ref="AD62:AE62"/>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B81:V81"/>
    <mergeCell ref="B82:V82"/>
    <mergeCell ref="A83:Q83"/>
    <mergeCell ref="B84:V84"/>
    <mergeCell ref="B87:E87"/>
    <mergeCell ref="F87:H87"/>
    <mergeCell ref="J87:V87"/>
    <mergeCell ref="B79:H79"/>
    <mergeCell ref="I79:L79"/>
    <mergeCell ref="M79:P79"/>
    <mergeCell ref="B80:H80"/>
    <mergeCell ref="I80:L80"/>
    <mergeCell ref="M80:P80"/>
    <mergeCell ref="C94:D94"/>
    <mergeCell ref="F94:U94"/>
    <mergeCell ref="C95:D95"/>
    <mergeCell ref="F95:U95"/>
    <mergeCell ref="C96:D96"/>
    <mergeCell ref="F96:U96"/>
    <mergeCell ref="C88:D88"/>
    <mergeCell ref="B91:E91"/>
    <mergeCell ref="F91:U91"/>
    <mergeCell ref="C92:D92"/>
    <mergeCell ref="F92:U92"/>
    <mergeCell ref="C93:D93"/>
    <mergeCell ref="F93:U93"/>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s>
  <phoneticPr fontId="4"/>
  <conditionalFormatting sqref="C92:D92">
    <cfRule type="expression" dxfId="22" priority="10">
      <formula>$C$92&lt;&gt;""</formula>
    </cfRule>
  </conditionalFormatting>
  <conditionalFormatting sqref="C93:D93">
    <cfRule type="expression" dxfId="21" priority="9">
      <formula>$C$93&lt;&gt;""</formula>
    </cfRule>
  </conditionalFormatting>
  <conditionalFormatting sqref="C94:D94">
    <cfRule type="expression" dxfId="20" priority="8">
      <formula>$C$94&lt;&gt;""</formula>
    </cfRule>
  </conditionalFormatting>
  <conditionalFormatting sqref="C95:D95">
    <cfRule type="expression" dxfId="19" priority="7">
      <formula>$C$95&lt;&gt;""</formula>
    </cfRule>
  </conditionalFormatting>
  <conditionalFormatting sqref="C96:D96">
    <cfRule type="expression" dxfId="18" priority="6">
      <formula>$C$96&lt;&gt;""</formula>
    </cfRule>
  </conditionalFormatting>
  <conditionalFormatting sqref="F92:U92">
    <cfRule type="expression" dxfId="17" priority="5">
      <formula>$C$92&lt;&gt;""</formula>
    </cfRule>
  </conditionalFormatting>
  <conditionalFormatting sqref="F93:U93">
    <cfRule type="expression" dxfId="16" priority="4">
      <formula>$C$93&lt;&gt;""</formula>
    </cfRule>
  </conditionalFormatting>
  <conditionalFormatting sqref="F94:U94">
    <cfRule type="expression" dxfId="15" priority="3">
      <formula>$C$94&lt;&gt;""</formula>
    </cfRule>
  </conditionalFormatting>
  <conditionalFormatting sqref="F95:U95">
    <cfRule type="expression" dxfId="14" priority="2">
      <formula>$C$95&lt;&gt;""</formula>
    </cfRule>
  </conditionalFormatting>
  <conditionalFormatting sqref="F96:U96">
    <cfRule type="expression" dxfId="13" priority="1">
      <formula>$C$96&lt;&gt;""</formula>
    </cfRule>
  </conditionalFormatting>
  <dataValidations count="5">
    <dataValidation type="whole" imeMode="off" operator="greaterThanOrEqual" allowBlank="1" showInputMessage="1" error="小数点以下を切り捨て、整数で入力してください。" sqref="C101:F102" xr:uid="{919A964E-58EA-473C-89B4-7147E52F04C8}">
      <formula1>0</formula1>
    </dataValidation>
    <dataValidation type="list" allowBlank="1" showInputMessage="1" showErrorMessage="1" sqref="G88 C88:D88" xr:uid="{C41CF1A3-DCF4-4609-A7EB-8463EA61823F}">
      <formula1>"7,8,9,10,11,12,13,14,15,16,17,18,19,20"</formula1>
    </dataValidation>
    <dataValidation type="list" allowBlank="1" showInputMessage="1" showErrorMessage="1" sqref="I78:L80 M41 M5:M10 O17:O27" xr:uid="{E91D44DB-140B-4751-8E90-10064F6A7BC0}">
      <formula1>B.○か空白</formula1>
    </dataValidation>
    <dataValidation type="whole" imeMode="off" operator="greaterThanOrEqual" allowBlank="1" showInputMessage="1" showErrorMessage="1" error="小数点以下を切り捨て、整数で入力してください。" sqref="K110 G101 AB102 K112 K114 K108 J101" xr:uid="{5044B149-6F35-4305-8A93-D5BD78C0E965}">
      <formula1>0</formula1>
    </dataValidation>
    <dataValidation imeMode="off" allowBlank="1" showInputMessage="1" showErrorMessage="1" sqref="M78:O80 C36 C67 M74:O74 J74" xr:uid="{FB01E356-CDCD-4F59-8382-3BC7DE238F1A}"/>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1DA57-E811-4F57-A13C-524329677942}">
  <sheetPr>
    <tabColor theme="8"/>
    <pageSetUpPr fitToPage="1"/>
  </sheetPr>
  <dimension ref="A1:AL53"/>
  <sheetViews>
    <sheetView showGridLines="0" view="pageBreakPreview" zoomScale="64" zoomScaleNormal="36" zoomScaleSheetLayoutView="118" workbookViewId="0">
      <selection activeCell="AK15" sqref="AK15"/>
    </sheetView>
  </sheetViews>
  <sheetFormatPr defaultColWidth="8.6640625" defaultRowHeight="17.399999999999999" x14ac:dyDescent="0.2"/>
  <cols>
    <col min="1" max="1" width="3.21875" style="9" customWidth="1"/>
    <col min="2" max="4" width="5.88671875" style="9" customWidth="1"/>
    <col min="5" max="14" width="6.21875" style="9" customWidth="1"/>
    <col min="15" max="37" width="4.44140625" style="9" customWidth="1"/>
    <col min="38" max="39" width="5.88671875" style="9" customWidth="1"/>
    <col min="40" max="61" width="4.6640625" style="9" customWidth="1"/>
    <col min="62" max="16384" width="8.6640625" style="9"/>
  </cols>
  <sheetData>
    <row r="1" spans="1:38" s="336" customFormat="1" ht="20.100000000000001" customHeight="1" x14ac:dyDescent="0.2">
      <c r="A1" s="332"/>
      <c r="B1" s="333" t="s">
        <v>362</v>
      </c>
      <c r="C1" s="333"/>
      <c r="D1" s="333"/>
      <c r="E1" s="333"/>
      <c r="F1" s="333"/>
      <c r="G1" s="333"/>
      <c r="H1" s="333"/>
      <c r="I1" s="334"/>
      <c r="J1" s="334"/>
      <c r="K1" s="334"/>
      <c r="L1" s="334"/>
      <c r="M1" s="334"/>
      <c r="N1" s="334"/>
      <c r="O1" s="334"/>
      <c r="P1" s="334"/>
      <c r="Q1" s="334"/>
      <c r="R1" s="334"/>
      <c r="S1" s="334"/>
      <c r="T1" s="334"/>
      <c r="U1" s="334"/>
      <c r="V1" s="334"/>
      <c r="W1" s="334"/>
      <c r="X1" s="334"/>
      <c r="Y1" s="334"/>
      <c r="Z1" s="334"/>
      <c r="AA1" s="335"/>
      <c r="AB1" s="335"/>
      <c r="AC1" s="335"/>
      <c r="AD1" s="335"/>
      <c r="AE1" s="335"/>
      <c r="AF1" s="335"/>
      <c r="AG1" s="335"/>
      <c r="AH1" s="335"/>
      <c r="AI1" s="335"/>
      <c r="AJ1" s="335"/>
      <c r="AK1" s="335"/>
      <c r="AL1" s="335"/>
    </row>
    <row r="2" spans="1:38" s="336" customFormat="1" ht="20.100000000000001" customHeight="1" x14ac:dyDescent="0.2">
      <c r="A2" s="332"/>
      <c r="B2" s="1170" t="s">
        <v>363</v>
      </c>
      <c r="C2" s="1170"/>
      <c r="D2" s="1170"/>
      <c r="E2" s="1170"/>
      <c r="F2" s="1170"/>
      <c r="G2" s="1170"/>
      <c r="H2" s="1170"/>
      <c r="I2" s="337"/>
      <c r="J2" s="334"/>
      <c r="K2" s="334"/>
      <c r="L2" s="334"/>
      <c r="M2" s="334"/>
      <c r="N2" s="334"/>
      <c r="O2" s="334"/>
      <c r="P2" s="334"/>
      <c r="Q2" s="334"/>
      <c r="R2" s="334"/>
      <c r="S2" s="334"/>
      <c r="T2" s="334"/>
      <c r="U2" s="334"/>
      <c r="V2" s="334"/>
      <c r="W2" s="334"/>
      <c r="X2" s="334"/>
      <c r="Y2" s="334"/>
      <c r="Z2" s="334"/>
      <c r="AA2" s="335"/>
      <c r="AB2" s="335"/>
      <c r="AC2" s="335"/>
      <c r="AD2" s="335"/>
      <c r="AE2" s="335"/>
      <c r="AF2" s="335"/>
      <c r="AG2" s="335"/>
      <c r="AH2" s="335"/>
      <c r="AI2" s="335"/>
      <c r="AJ2" s="335"/>
      <c r="AK2" s="335"/>
      <c r="AL2" s="335"/>
    </row>
    <row r="3" spans="1:38" s="336" customFormat="1" ht="7.2" customHeight="1" x14ac:dyDescent="0.2">
      <c r="A3" s="332"/>
      <c r="B3" s="334"/>
      <c r="C3" s="338"/>
      <c r="D3" s="334"/>
      <c r="E3" s="334"/>
      <c r="F3" s="339"/>
      <c r="G3" s="334"/>
      <c r="H3" s="334"/>
      <c r="I3" s="340"/>
      <c r="J3" s="340"/>
      <c r="K3" s="340"/>
      <c r="L3" s="340"/>
      <c r="M3" s="334"/>
      <c r="N3" s="334"/>
      <c r="O3" s="334"/>
      <c r="P3" s="334"/>
      <c r="Q3" s="334"/>
      <c r="R3" s="334"/>
      <c r="S3" s="334"/>
      <c r="T3" s="334"/>
      <c r="U3" s="334"/>
      <c r="V3" s="334"/>
      <c r="W3" s="334"/>
      <c r="X3" s="334"/>
      <c r="Y3" s="334"/>
      <c r="Z3" s="334"/>
      <c r="AA3" s="335"/>
      <c r="AB3" s="335"/>
      <c r="AC3" s="335"/>
      <c r="AD3" s="335"/>
      <c r="AE3" s="335"/>
      <c r="AF3" s="335"/>
      <c r="AG3" s="335"/>
      <c r="AH3" s="335"/>
      <c r="AI3" s="335"/>
      <c r="AJ3" s="335"/>
      <c r="AK3" s="335"/>
      <c r="AL3" s="335"/>
    </row>
    <row r="4" spans="1:38" s="336" customFormat="1" ht="19.2" x14ac:dyDescent="0.2">
      <c r="A4" s="332"/>
      <c r="B4" s="333" t="s">
        <v>364</v>
      </c>
      <c r="C4" s="341"/>
      <c r="D4" s="333"/>
      <c r="E4" s="333"/>
      <c r="F4" s="342"/>
      <c r="G4" s="333"/>
      <c r="H4" s="333"/>
      <c r="I4" s="343"/>
      <c r="J4" s="343"/>
      <c r="K4" s="343"/>
      <c r="L4" s="343"/>
      <c r="M4" s="333"/>
      <c r="N4" s="333"/>
      <c r="O4" s="333"/>
      <c r="P4" s="333"/>
      <c r="Q4" s="333"/>
      <c r="R4" s="333"/>
      <c r="S4" s="333"/>
      <c r="T4" s="333"/>
      <c r="U4" s="333"/>
      <c r="V4" s="333"/>
      <c r="W4" s="333"/>
      <c r="X4" s="333"/>
      <c r="Y4" s="334"/>
      <c r="Z4" s="334"/>
      <c r="AA4" s="335"/>
      <c r="AB4" s="335"/>
      <c r="AC4" s="335"/>
      <c r="AD4" s="335"/>
      <c r="AE4" s="335"/>
      <c r="AF4" s="335"/>
      <c r="AG4" s="335"/>
      <c r="AH4" s="335"/>
      <c r="AI4" s="335"/>
      <c r="AJ4" s="335"/>
      <c r="AK4" s="335"/>
      <c r="AL4" s="335"/>
    </row>
    <row r="5" spans="1:38" s="336" customFormat="1" ht="19.2" customHeight="1" x14ac:dyDescent="0.2">
      <c r="A5" s="332"/>
      <c r="B5" s="344"/>
      <c r="C5" s="560" t="s">
        <v>343</v>
      </c>
      <c r="D5" s="670"/>
      <c r="E5" s="561"/>
      <c r="F5" s="1161" t="s">
        <v>344</v>
      </c>
      <c r="G5" s="1171"/>
      <c r="H5" s="1162"/>
      <c r="I5" s="344"/>
      <c r="J5" s="344" t="s">
        <v>365</v>
      </c>
      <c r="K5" s="344"/>
      <c r="L5" s="344"/>
      <c r="M5" s="344"/>
      <c r="N5" s="344"/>
      <c r="O5" s="333"/>
      <c r="P5" s="333"/>
      <c r="Q5" s="333"/>
      <c r="R5" s="333"/>
      <c r="S5" s="333"/>
      <c r="T5" s="333"/>
      <c r="U5" s="333"/>
      <c r="V5" s="333"/>
      <c r="W5" s="333"/>
      <c r="X5" s="334"/>
      <c r="Y5" s="334"/>
      <c r="Z5" s="335"/>
      <c r="AA5" s="335"/>
      <c r="AB5" s="335"/>
      <c r="AC5" s="335"/>
      <c r="AD5" s="335"/>
      <c r="AE5" s="335"/>
      <c r="AF5" s="335"/>
      <c r="AG5" s="335"/>
      <c r="AH5" s="335"/>
      <c r="AI5" s="335"/>
      <c r="AJ5" s="335"/>
      <c r="AK5" s="335"/>
    </row>
    <row r="6" spans="1:38" s="336" customFormat="1" ht="19.2" x14ac:dyDescent="0.2">
      <c r="A6" s="332"/>
      <c r="B6" s="344"/>
      <c r="C6" s="345" t="s">
        <v>107</v>
      </c>
      <c r="D6" s="159"/>
      <c r="E6" s="346" t="s">
        <v>108</v>
      </c>
      <c r="F6" s="347" t="s">
        <v>107</v>
      </c>
      <c r="G6" s="322"/>
      <c r="H6" s="346" t="s">
        <v>108</v>
      </c>
      <c r="I6" s="344"/>
      <c r="J6" s="344"/>
      <c r="K6" s="344"/>
      <c r="L6" s="344"/>
      <c r="M6" s="344"/>
      <c r="N6" s="344"/>
      <c r="O6" s="333"/>
      <c r="P6" s="333"/>
      <c r="Q6" s="333"/>
      <c r="R6" s="333"/>
      <c r="S6" s="333"/>
      <c r="T6" s="333"/>
      <c r="U6" s="333"/>
      <c r="V6" s="333"/>
      <c r="W6" s="333"/>
      <c r="X6" s="334"/>
      <c r="Y6" s="334"/>
      <c r="Z6" s="335"/>
      <c r="AA6" s="335"/>
      <c r="AB6" s="335"/>
      <c r="AC6" s="335"/>
      <c r="AD6" s="335"/>
      <c r="AE6" s="335"/>
      <c r="AF6" s="335"/>
      <c r="AG6" s="335"/>
      <c r="AH6" s="335"/>
      <c r="AI6" s="335"/>
      <c r="AJ6" s="335"/>
      <c r="AK6" s="335"/>
    </row>
    <row r="7" spans="1:38" s="336" customFormat="1" ht="7.2" customHeight="1" x14ac:dyDescent="0.2">
      <c r="A7" s="332"/>
      <c r="B7" s="341"/>
      <c r="C7" s="341"/>
      <c r="D7" s="333"/>
      <c r="E7" s="333"/>
      <c r="F7" s="342"/>
      <c r="G7" s="333"/>
      <c r="H7" s="333"/>
      <c r="I7" s="343"/>
      <c r="J7" s="343"/>
      <c r="K7" s="343"/>
      <c r="L7" s="343"/>
      <c r="M7" s="333"/>
      <c r="N7" s="333"/>
      <c r="O7" s="333"/>
      <c r="P7" s="333"/>
      <c r="Q7" s="333"/>
      <c r="R7" s="333"/>
      <c r="S7" s="333"/>
      <c r="T7" s="333"/>
      <c r="U7" s="333"/>
      <c r="V7" s="333"/>
      <c r="W7" s="333"/>
      <c r="X7" s="333"/>
      <c r="Y7" s="334"/>
      <c r="Z7" s="334"/>
      <c r="AA7" s="335"/>
      <c r="AB7" s="335"/>
      <c r="AC7" s="335"/>
      <c r="AD7" s="335"/>
      <c r="AE7" s="335"/>
      <c r="AF7" s="335"/>
      <c r="AG7" s="335"/>
      <c r="AH7" s="335"/>
      <c r="AI7" s="335"/>
      <c r="AJ7" s="335"/>
      <c r="AK7" s="335"/>
      <c r="AL7" s="335"/>
    </row>
    <row r="8" spans="1:38" s="351" customFormat="1" ht="19.2" customHeight="1" x14ac:dyDescent="0.2">
      <c r="A8" s="348"/>
      <c r="B8" s="333" t="s">
        <v>366</v>
      </c>
      <c r="C8" s="333"/>
      <c r="D8" s="333"/>
      <c r="E8" s="333"/>
      <c r="F8" s="333"/>
      <c r="G8" s="333"/>
      <c r="H8" s="333"/>
      <c r="I8" s="333"/>
      <c r="J8" s="333"/>
      <c r="K8" s="333"/>
      <c r="L8" s="333"/>
      <c r="M8" s="333"/>
      <c r="N8" s="333"/>
      <c r="O8" s="333"/>
      <c r="P8" s="333"/>
      <c r="Q8" s="333"/>
      <c r="R8" s="333"/>
      <c r="S8" s="333"/>
      <c r="T8" s="333"/>
      <c r="U8" s="333"/>
      <c r="V8" s="333"/>
      <c r="W8" s="333"/>
      <c r="X8" s="333"/>
      <c r="Y8" s="349"/>
      <c r="Z8" s="349"/>
      <c r="AA8" s="350"/>
      <c r="AB8" s="350"/>
      <c r="AC8" s="350"/>
      <c r="AD8" s="350"/>
      <c r="AE8" s="350"/>
      <c r="AF8" s="350"/>
      <c r="AG8" s="350"/>
      <c r="AH8" s="350"/>
      <c r="AI8" s="350"/>
      <c r="AJ8" s="350"/>
      <c r="AK8" s="350"/>
      <c r="AL8" s="350"/>
    </row>
    <row r="9" spans="1:38" s="336" customFormat="1" ht="14.1" customHeight="1" x14ac:dyDescent="0.2">
      <c r="A9" s="332"/>
      <c r="B9" s="334"/>
      <c r="C9" s="1172" t="s">
        <v>367</v>
      </c>
      <c r="D9" s="1172"/>
      <c r="E9" s="1172"/>
      <c r="F9" s="1172"/>
      <c r="G9" s="1172"/>
      <c r="H9" s="1172"/>
      <c r="I9" s="1172"/>
      <c r="J9" s="1172"/>
      <c r="K9" s="1172"/>
      <c r="L9" s="1172"/>
      <c r="M9" s="1172" t="s">
        <v>368</v>
      </c>
      <c r="N9" s="1172"/>
      <c r="O9" s="1172"/>
      <c r="P9" s="1172"/>
      <c r="Q9" s="1172"/>
      <c r="R9" s="1172"/>
      <c r="S9" s="1172"/>
      <c r="T9" s="1172"/>
      <c r="U9" s="1172"/>
      <c r="V9" s="1172"/>
      <c r="W9" s="334"/>
      <c r="X9" s="334"/>
      <c r="Y9" s="334"/>
      <c r="Z9" s="334"/>
      <c r="AA9" s="335"/>
      <c r="AB9" s="335"/>
      <c r="AC9" s="335"/>
      <c r="AD9" s="335"/>
      <c r="AE9" s="335"/>
      <c r="AF9" s="335"/>
      <c r="AG9" s="335"/>
      <c r="AH9" s="335"/>
      <c r="AI9" s="335"/>
      <c r="AJ9" s="335"/>
      <c r="AK9" s="335"/>
      <c r="AL9" s="335"/>
    </row>
    <row r="10" spans="1:38" s="336" customFormat="1" ht="14.1" customHeight="1" x14ac:dyDescent="0.2">
      <c r="A10" s="332"/>
      <c r="B10" s="334"/>
      <c r="C10" s="1172"/>
      <c r="D10" s="1172"/>
      <c r="E10" s="1172"/>
      <c r="F10" s="1172"/>
      <c r="G10" s="1172"/>
      <c r="H10" s="1172"/>
      <c r="I10" s="1172"/>
      <c r="J10" s="1172"/>
      <c r="K10" s="1172"/>
      <c r="L10" s="1172"/>
      <c r="M10" s="1172"/>
      <c r="N10" s="1172"/>
      <c r="O10" s="1172"/>
      <c r="P10" s="1172"/>
      <c r="Q10" s="1172"/>
      <c r="R10" s="1172"/>
      <c r="S10" s="1172"/>
      <c r="T10" s="1172"/>
      <c r="U10" s="1172"/>
      <c r="V10" s="1172"/>
      <c r="W10" s="334"/>
      <c r="X10" s="334"/>
      <c r="Y10" s="334"/>
      <c r="Z10" s="334"/>
      <c r="AA10" s="335"/>
      <c r="AB10" s="335"/>
      <c r="AC10" s="335"/>
      <c r="AD10" s="335"/>
      <c r="AE10" s="335"/>
      <c r="AF10" s="335"/>
      <c r="AG10" s="335"/>
      <c r="AH10" s="335"/>
      <c r="AI10" s="335"/>
      <c r="AJ10" s="335"/>
      <c r="AK10" s="335"/>
      <c r="AL10" s="335"/>
    </row>
    <row r="11" spans="1:38" s="336" customFormat="1" ht="14.1" customHeight="1" x14ac:dyDescent="0.2">
      <c r="A11" s="332"/>
      <c r="B11" s="334"/>
      <c r="C11" s="1172"/>
      <c r="D11" s="1172"/>
      <c r="E11" s="1172"/>
      <c r="F11" s="1172"/>
      <c r="G11" s="1172"/>
      <c r="H11" s="1172"/>
      <c r="I11" s="1172"/>
      <c r="J11" s="1172"/>
      <c r="K11" s="1172"/>
      <c r="L11" s="1172"/>
      <c r="M11" s="1172"/>
      <c r="N11" s="1172"/>
      <c r="O11" s="1172"/>
      <c r="P11" s="1172"/>
      <c r="Q11" s="1172"/>
      <c r="R11" s="1172"/>
      <c r="S11" s="1172"/>
      <c r="T11" s="1172"/>
      <c r="U11" s="1172"/>
      <c r="V11" s="1172"/>
      <c r="W11" s="334"/>
      <c r="X11" s="334"/>
      <c r="Y11" s="334"/>
      <c r="Z11" s="334"/>
      <c r="AA11" s="335"/>
      <c r="AB11" s="335"/>
      <c r="AC11" s="335"/>
      <c r="AD11" s="335"/>
      <c r="AE11" s="335"/>
      <c r="AF11" s="335"/>
      <c r="AG11" s="335"/>
      <c r="AH11" s="335"/>
      <c r="AI11" s="335"/>
      <c r="AJ11" s="335"/>
      <c r="AK11" s="335"/>
      <c r="AL11" s="335"/>
    </row>
    <row r="12" spans="1:38" s="336" customFormat="1" ht="19.2" x14ac:dyDescent="0.2">
      <c r="A12" s="332"/>
      <c r="B12" s="334"/>
      <c r="C12" s="1173" t="s">
        <v>369</v>
      </c>
      <c r="D12" s="1173"/>
      <c r="E12" s="1173"/>
      <c r="F12" s="1173"/>
      <c r="G12" s="1173"/>
      <c r="H12" s="1174" t="s">
        <v>370</v>
      </c>
      <c r="I12" s="1174"/>
      <c r="J12" s="1174"/>
      <c r="K12" s="1174"/>
      <c r="L12" s="1174"/>
      <c r="M12" s="1173" t="s">
        <v>371</v>
      </c>
      <c r="N12" s="1173"/>
      <c r="O12" s="1173"/>
      <c r="P12" s="1173"/>
      <c r="Q12" s="1173"/>
      <c r="R12" s="1173" t="s">
        <v>372</v>
      </c>
      <c r="S12" s="1173"/>
      <c r="T12" s="1173"/>
      <c r="U12" s="1173"/>
      <c r="V12" s="1173"/>
      <c r="W12" s="334"/>
      <c r="X12" s="334"/>
      <c r="Y12" s="334"/>
      <c r="Z12" s="334"/>
      <c r="AA12" s="335"/>
      <c r="AB12" s="335"/>
      <c r="AC12" s="335"/>
      <c r="AD12" s="335"/>
      <c r="AE12" s="335"/>
      <c r="AF12" s="335"/>
      <c r="AG12" s="335"/>
      <c r="AH12" s="335"/>
      <c r="AI12" s="335"/>
      <c r="AJ12" s="335"/>
      <c r="AK12" s="335"/>
      <c r="AL12" s="335"/>
    </row>
    <row r="13" spans="1:38" s="336" customFormat="1" ht="19.2" x14ac:dyDescent="0.2">
      <c r="A13" s="332"/>
      <c r="B13" s="334"/>
      <c r="C13" s="1165"/>
      <c r="D13" s="1165"/>
      <c r="E13" s="1165"/>
      <c r="F13" s="1165"/>
      <c r="G13" s="1165"/>
      <c r="H13" s="352"/>
      <c r="I13" s="353" t="s">
        <v>373</v>
      </c>
      <c r="J13" s="354" t="s">
        <v>374</v>
      </c>
      <c r="K13" s="355"/>
      <c r="L13" s="356" t="s">
        <v>373</v>
      </c>
      <c r="M13" s="1168"/>
      <c r="N13" s="1169"/>
      <c r="O13" s="1169"/>
      <c r="P13" s="1169"/>
      <c r="Q13" s="1166"/>
      <c r="R13" s="352"/>
      <c r="S13" s="353" t="s">
        <v>373</v>
      </c>
      <c r="T13" s="354" t="s">
        <v>374</v>
      </c>
      <c r="U13" s="355"/>
      <c r="V13" s="356" t="s">
        <v>373</v>
      </c>
      <c r="W13" s="334"/>
      <c r="X13" s="334"/>
      <c r="Y13" s="334"/>
      <c r="Z13" s="334"/>
      <c r="AA13" s="335"/>
      <c r="AB13" s="335"/>
      <c r="AC13" s="335"/>
      <c r="AD13" s="335"/>
      <c r="AE13" s="335"/>
      <c r="AF13" s="335"/>
      <c r="AG13" s="335"/>
      <c r="AH13" s="335"/>
      <c r="AI13" s="335"/>
      <c r="AJ13" s="335"/>
      <c r="AK13" s="335"/>
      <c r="AL13" s="335"/>
    </row>
    <row r="14" spans="1:38" s="336" customFormat="1" ht="19.2" x14ac:dyDescent="0.2">
      <c r="A14" s="332"/>
      <c r="B14" s="334"/>
      <c r="C14" s="1165"/>
      <c r="D14" s="1165"/>
      <c r="E14" s="1165"/>
      <c r="F14" s="1165"/>
      <c r="G14" s="1165"/>
      <c r="H14" s="352"/>
      <c r="I14" s="353" t="s">
        <v>373</v>
      </c>
      <c r="J14" s="354" t="s">
        <v>374</v>
      </c>
      <c r="K14" s="355"/>
      <c r="L14" s="356" t="s">
        <v>373</v>
      </c>
      <c r="M14" s="1166"/>
      <c r="N14" s="1167"/>
      <c r="O14" s="1167"/>
      <c r="P14" s="1167"/>
      <c r="Q14" s="1167"/>
      <c r="R14" s="352"/>
      <c r="S14" s="353" t="s">
        <v>373</v>
      </c>
      <c r="T14" s="354" t="s">
        <v>374</v>
      </c>
      <c r="U14" s="355"/>
      <c r="V14" s="356" t="s">
        <v>373</v>
      </c>
      <c r="W14" s="334"/>
      <c r="X14" s="334"/>
      <c r="Y14" s="334"/>
      <c r="Z14" s="334"/>
      <c r="AA14" s="335"/>
      <c r="AB14" s="335"/>
      <c r="AC14" s="335"/>
      <c r="AD14" s="335"/>
      <c r="AE14" s="335"/>
      <c r="AF14" s="335"/>
      <c r="AG14" s="335"/>
      <c r="AH14" s="335"/>
      <c r="AI14" s="335"/>
      <c r="AJ14" s="335"/>
      <c r="AK14" s="335"/>
      <c r="AL14" s="335"/>
    </row>
    <row r="15" spans="1:38" s="336" customFormat="1" ht="19.2" x14ac:dyDescent="0.2">
      <c r="A15" s="332"/>
      <c r="B15" s="334"/>
      <c r="C15" s="1165"/>
      <c r="D15" s="1165"/>
      <c r="E15" s="1165"/>
      <c r="F15" s="1165"/>
      <c r="G15" s="1165"/>
      <c r="H15" s="352"/>
      <c r="I15" s="353" t="s">
        <v>373</v>
      </c>
      <c r="J15" s="354" t="s">
        <v>374</v>
      </c>
      <c r="K15" s="355"/>
      <c r="L15" s="356" t="s">
        <v>373</v>
      </c>
      <c r="M15" s="1166"/>
      <c r="N15" s="1167"/>
      <c r="O15" s="1167"/>
      <c r="P15" s="1167"/>
      <c r="Q15" s="1167"/>
      <c r="R15" s="352"/>
      <c r="S15" s="353" t="s">
        <v>373</v>
      </c>
      <c r="T15" s="354" t="s">
        <v>374</v>
      </c>
      <c r="U15" s="355"/>
      <c r="V15" s="356" t="s">
        <v>373</v>
      </c>
      <c r="W15" s="334"/>
      <c r="X15" s="334"/>
      <c r="Y15" s="334"/>
      <c r="Z15" s="334"/>
      <c r="AA15" s="335"/>
      <c r="AB15" s="335"/>
      <c r="AC15" s="335"/>
      <c r="AD15" s="335"/>
      <c r="AE15" s="335"/>
      <c r="AF15" s="335"/>
      <c r="AG15" s="335"/>
      <c r="AH15" s="335"/>
      <c r="AI15" s="335"/>
      <c r="AJ15" s="335"/>
      <c r="AK15" s="335"/>
      <c r="AL15" s="335"/>
    </row>
    <row r="16" spans="1:38" s="336" customFormat="1" ht="19.2" x14ac:dyDescent="0.2">
      <c r="A16" s="332"/>
      <c r="B16" s="334"/>
      <c r="C16" s="1165"/>
      <c r="D16" s="1165"/>
      <c r="E16" s="1165"/>
      <c r="F16" s="1165"/>
      <c r="G16" s="1165"/>
      <c r="H16" s="352"/>
      <c r="I16" s="353" t="s">
        <v>373</v>
      </c>
      <c r="J16" s="354" t="s">
        <v>374</v>
      </c>
      <c r="K16" s="355"/>
      <c r="L16" s="356" t="s">
        <v>373</v>
      </c>
      <c r="M16" s="1166"/>
      <c r="N16" s="1167"/>
      <c r="O16" s="1167"/>
      <c r="P16" s="1167"/>
      <c r="Q16" s="1167"/>
      <c r="R16" s="352"/>
      <c r="S16" s="353" t="s">
        <v>373</v>
      </c>
      <c r="T16" s="354" t="s">
        <v>374</v>
      </c>
      <c r="U16" s="355"/>
      <c r="V16" s="356" t="s">
        <v>373</v>
      </c>
      <c r="W16" s="334"/>
      <c r="X16" s="334"/>
      <c r="Y16" s="334"/>
      <c r="Z16" s="334"/>
      <c r="AA16" s="335"/>
      <c r="AB16" s="335"/>
      <c r="AC16" s="335"/>
      <c r="AD16" s="335"/>
      <c r="AE16" s="335"/>
      <c r="AF16" s="335"/>
      <c r="AG16" s="335"/>
      <c r="AH16" s="335"/>
      <c r="AI16" s="335"/>
      <c r="AJ16" s="335"/>
      <c r="AK16" s="335"/>
      <c r="AL16" s="335"/>
    </row>
    <row r="17" spans="1:38" s="336" customFormat="1" ht="19.2" x14ac:dyDescent="0.2">
      <c r="A17" s="332"/>
      <c r="B17" s="334"/>
      <c r="C17" s="1165"/>
      <c r="D17" s="1165"/>
      <c r="E17" s="1165"/>
      <c r="F17" s="1165"/>
      <c r="G17" s="1165"/>
      <c r="H17" s="352"/>
      <c r="I17" s="353" t="s">
        <v>373</v>
      </c>
      <c r="J17" s="354" t="s">
        <v>374</v>
      </c>
      <c r="K17" s="355"/>
      <c r="L17" s="356" t="s">
        <v>373</v>
      </c>
      <c r="M17" s="1166"/>
      <c r="N17" s="1167"/>
      <c r="O17" s="1167"/>
      <c r="P17" s="1167"/>
      <c r="Q17" s="1167"/>
      <c r="R17" s="352"/>
      <c r="S17" s="353" t="s">
        <v>373</v>
      </c>
      <c r="T17" s="354" t="s">
        <v>374</v>
      </c>
      <c r="U17" s="355"/>
      <c r="V17" s="356" t="s">
        <v>373</v>
      </c>
      <c r="W17" s="334"/>
      <c r="X17" s="334"/>
      <c r="Y17" s="334"/>
      <c r="Z17" s="334"/>
      <c r="AA17" s="335"/>
      <c r="AB17" s="335"/>
      <c r="AC17" s="335"/>
      <c r="AD17" s="335"/>
      <c r="AE17" s="335"/>
      <c r="AF17" s="335"/>
      <c r="AG17" s="335"/>
      <c r="AH17" s="335"/>
      <c r="AI17" s="335"/>
      <c r="AJ17" s="335"/>
      <c r="AK17" s="335"/>
      <c r="AL17" s="335"/>
    </row>
    <row r="18" spans="1:38" s="336" customFormat="1" ht="19.2" x14ac:dyDescent="0.2">
      <c r="A18" s="332"/>
      <c r="B18" s="334"/>
      <c r="C18" s="1165"/>
      <c r="D18" s="1165"/>
      <c r="E18" s="1165"/>
      <c r="F18" s="1165"/>
      <c r="G18" s="1165"/>
      <c r="H18" s="352"/>
      <c r="I18" s="353" t="s">
        <v>373</v>
      </c>
      <c r="J18" s="354" t="s">
        <v>374</v>
      </c>
      <c r="K18" s="355"/>
      <c r="L18" s="356" t="s">
        <v>373</v>
      </c>
      <c r="M18" s="1166"/>
      <c r="N18" s="1167"/>
      <c r="O18" s="1167"/>
      <c r="P18" s="1167"/>
      <c r="Q18" s="1167"/>
      <c r="R18" s="352"/>
      <c r="S18" s="353" t="s">
        <v>373</v>
      </c>
      <c r="T18" s="354" t="s">
        <v>374</v>
      </c>
      <c r="U18" s="355"/>
      <c r="V18" s="356" t="s">
        <v>373</v>
      </c>
      <c r="W18" s="334"/>
      <c r="X18" s="334"/>
      <c r="Y18" s="334"/>
      <c r="Z18" s="334"/>
      <c r="AA18" s="335"/>
      <c r="AB18" s="335"/>
      <c r="AC18" s="335"/>
      <c r="AD18" s="335"/>
      <c r="AE18" s="335"/>
      <c r="AF18" s="335"/>
      <c r="AG18" s="335"/>
      <c r="AH18" s="335"/>
      <c r="AI18" s="335"/>
      <c r="AJ18" s="335"/>
      <c r="AK18" s="335"/>
      <c r="AL18" s="335"/>
    </row>
    <row r="19" spans="1:38" s="336" customFormat="1" ht="19.2" x14ac:dyDescent="0.2">
      <c r="A19" s="332"/>
      <c r="B19" s="334"/>
      <c r="C19" s="1165"/>
      <c r="D19" s="1165"/>
      <c r="E19" s="1165"/>
      <c r="F19" s="1165"/>
      <c r="G19" s="1165"/>
      <c r="H19" s="352"/>
      <c r="I19" s="353" t="s">
        <v>373</v>
      </c>
      <c r="J19" s="354" t="s">
        <v>374</v>
      </c>
      <c r="K19" s="355"/>
      <c r="L19" s="356" t="s">
        <v>373</v>
      </c>
      <c r="M19" s="1166"/>
      <c r="N19" s="1167"/>
      <c r="O19" s="1167"/>
      <c r="P19" s="1167"/>
      <c r="Q19" s="1167"/>
      <c r="R19" s="352"/>
      <c r="S19" s="353" t="s">
        <v>373</v>
      </c>
      <c r="T19" s="354" t="s">
        <v>374</v>
      </c>
      <c r="U19" s="355"/>
      <c r="V19" s="356" t="s">
        <v>373</v>
      </c>
      <c r="W19" s="334"/>
      <c r="X19" s="334"/>
      <c r="Y19" s="334"/>
      <c r="Z19" s="334"/>
      <c r="AA19" s="335"/>
      <c r="AB19" s="335"/>
      <c r="AC19" s="335"/>
      <c r="AD19" s="335"/>
      <c r="AE19" s="335"/>
      <c r="AF19" s="335"/>
      <c r="AG19" s="335"/>
      <c r="AH19" s="335"/>
      <c r="AI19" s="335"/>
      <c r="AJ19" s="335"/>
      <c r="AK19" s="335"/>
      <c r="AL19" s="335"/>
    </row>
    <row r="20" spans="1:38" s="336" customFormat="1" ht="19.2" x14ac:dyDescent="0.2">
      <c r="A20" s="332"/>
      <c r="B20" s="334"/>
      <c r="C20" s="1165"/>
      <c r="D20" s="1165"/>
      <c r="E20" s="1165"/>
      <c r="F20" s="1165"/>
      <c r="G20" s="1165"/>
      <c r="H20" s="352"/>
      <c r="I20" s="353" t="s">
        <v>373</v>
      </c>
      <c r="J20" s="354" t="s">
        <v>374</v>
      </c>
      <c r="K20" s="355"/>
      <c r="L20" s="356" t="s">
        <v>373</v>
      </c>
      <c r="M20" s="1166"/>
      <c r="N20" s="1167"/>
      <c r="O20" s="1167"/>
      <c r="P20" s="1167"/>
      <c r="Q20" s="1167"/>
      <c r="R20" s="352"/>
      <c r="S20" s="353" t="s">
        <v>373</v>
      </c>
      <c r="T20" s="354" t="s">
        <v>374</v>
      </c>
      <c r="U20" s="355"/>
      <c r="V20" s="356" t="s">
        <v>373</v>
      </c>
      <c r="W20" s="334"/>
      <c r="X20" s="334"/>
      <c r="Y20" s="334"/>
      <c r="Z20" s="334"/>
      <c r="AA20" s="335"/>
      <c r="AB20" s="335"/>
      <c r="AC20" s="335"/>
      <c r="AD20" s="335"/>
      <c r="AE20" s="335"/>
      <c r="AF20" s="335"/>
      <c r="AG20" s="335"/>
      <c r="AH20" s="335"/>
      <c r="AI20" s="335"/>
      <c r="AJ20" s="335"/>
      <c r="AK20" s="335"/>
      <c r="AL20" s="335"/>
    </row>
    <row r="21" spans="1:38" s="336" customFormat="1" ht="19.2" x14ac:dyDescent="0.2">
      <c r="A21" s="332"/>
      <c r="B21" s="334"/>
      <c r="C21" s="1165"/>
      <c r="D21" s="1165"/>
      <c r="E21" s="1165"/>
      <c r="F21" s="1165"/>
      <c r="G21" s="1165"/>
      <c r="H21" s="352"/>
      <c r="I21" s="353" t="s">
        <v>373</v>
      </c>
      <c r="J21" s="354" t="s">
        <v>374</v>
      </c>
      <c r="K21" s="355"/>
      <c r="L21" s="356" t="s">
        <v>373</v>
      </c>
      <c r="M21" s="1166"/>
      <c r="N21" s="1167"/>
      <c r="O21" s="1167"/>
      <c r="P21" s="1167"/>
      <c r="Q21" s="1167"/>
      <c r="R21" s="352"/>
      <c r="S21" s="353" t="s">
        <v>373</v>
      </c>
      <c r="T21" s="354" t="s">
        <v>374</v>
      </c>
      <c r="U21" s="355"/>
      <c r="V21" s="356" t="s">
        <v>373</v>
      </c>
      <c r="W21" s="334"/>
      <c r="X21" s="334"/>
      <c r="Y21" s="334"/>
      <c r="Z21" s="334"/>
      <c r="AA21" s="335"/>
      <c r="AB21" s="335"/>
      <c r="AC21" s="335"/>
      <c r="AD21" s="335"/>
      <c r="AE21" s="335"/>
      <c r="AF21" s="335"/>
      <c r="AG21" s="335"/>
      <c r="AH21" s="335"/>
      <c r="AI21" s="335"/>
      <c r="AJ21" s="335"/>
      <c r="AK21" s="335"/>
      <c r="AL21" s="335"/>
    </row>
    <row r="22" spans="1:38" s="336" customFormat="1" ht="19.2" x14ac:dyDescent="0.2">
      <c r="A22" s="332"/>
      <c r="B22" s="334"/>
      <c r="C22" s="1165"/>
      <c r="D22" s="1165"/>
      <c r="E22" s="1165"/>
      <c r="F22" s="1165"/>
      <c r="G22" s="1165"/>
      <c r="H22" s="352"/>
      <c r="I22" s="353" t="s">
        <v>373</v>
      </c>
      <c r="J22" s="354" t="s">
        <v>374</v>
      </c>
      <c r="K22" s="355"/>
      <c r="L22" s="356" t="s">
        <v>373</v>
      </c>
      <c r="M22" s="1166"/>
      <c r="N22" s="1167"/>
      <c r="O22" s="1167"/>
      <c r="P22" s="1167"/>
      <c r="Q22" s="1167"/>
      <c r="R22" s="352"/>
      <c r="S22" s="353" t="s">
        <v>373</v>
      </c>
      <c r="T22" s="354" t="s">
        <v>374</v>
      </c>
      <c r="U22" s="355"/>
      <c r="V22" s="356" t="s">
        <v>373</v>
      </c>
      <c r="W22" s="334"/>
      <c r="X22" s="334"/>
      <c r="Y22" s="334"/>
      <c r="Z22" s="334"/>
      <c r="AA22" s="335"/>
      <c r="AB22" s="335"/>
      <c r="AC22" s="335"/>
      <c r="AD22" s="335"/>
      <c r="AE22" s="335"/>
      <c r="AF22" s="335"/>
      <c r="AG22" s="335"/>
      <c r="AH22" s="335"/>
      <c r="AI22" s="335"/>
      <c r="AJ22" s="335"/>
      <c r="AK22" s="335"/>
      <c r="AL22" s="335"/>
    </row>
    <row r="23" spans="1:38" s="336" customFormat="1" ht="19.2" x14ac:dyDescent="0.2">
      <c r="A23" s="332"/>
      <c r="B23" s="334"/>
      <c r="C23" s="1165"/>
      <c r="D23" s="1165"/>
      <c r="E23" s="1165"/>
      <c r="F23" s="1165"/>
      <c r="G23" s="1165"/>
      <c r="H23" s="352"/>
      <c r="I23" s="353" t="s">
        <v>373</v>
      </c>
      <c r="J23" s="354" t="s">
        <v>374</v>
      </c>
      <c r="K23" s="355"/>
      <c r="L23" s="356" t="s">
        <v>373</v>
      </c>
      <c r="M23" s="1166"/>
      <c r="N23" s="1167"/>
      <c r="O23" s="1167"/>
      <c r="P23" s="1167"/>
      <c r="Q23" s="1167"/>
      <c r="R23" s="352"/>
      <c r="S23" s="353" t="s">
        <v>373</v>
      </c>
      <c r="T23" s="354" t="s">
        <v>374</v>
      </c>
      <c r="U23" s="355"/>
      <c r="V23" s="356" t="s">
        <v>373</v>
      </c>
      <c r="W23" s="334"/>
      <c r="X23" s="334"/>
      <c r="Y23" s="334"/>
      <c r="Z23" s="334"/>
      <c r="AA23" s="335"/>
      <c r="AB23" s="335"/>
      <c r="AC23" s="335"/>
      <c r="AD23" s="335"/>
      <c r="AE23" s="335"/>
      <c r="AF23" s="335"/>
      <c r="AG23" s="335"/>
      <c r="AH23" s="335"/>
      <c r="AI23" s="335"/>
      <c r="AJ23" s="335"/>
      <c r="AK23" s="335"/>
      <c r="AL23" s="335"/>
    </row>
    <row r="24" spans="1:38" s="336" customFormat="1" ht="19.2" x14ac:dyDescent="0.2">
      <c r="A24" s="332"/>
      <c r="B24" s="334"/>
      <c r="C24" s="1165"/>
      <c r="D24" s="1165"/>
      <c r="E24" s="1165"/>
      <c r="F24" s="1165"/>
      <c r="G24" s="1165"/>
      <c r="H24" s="352"/>
      <c r="I24" s="353" t="s">
        <v>373</v>
      </c>
      <c r="J24" s="354" t="s">
        <v>374</v>
      </c>
      <c r="K24" s="355"/>
      <c r="L24" s="356" t="s">
        <v>373</v>
      </c>
      <c r="M24" s="1166"/>
      <c r="N24" s="1167"/>
      <c r="O24" s="1167"/>
      <c r="P24" s="1167"/>
      <c r="Q24" s="1167"/>
      <c r="R24" s="352"/>
      <c r="S24" s="353" t="s">
        <v>373</v>
      </c>
      <c r="T24" s="354" t="s">
        <v>374</v>
      </c>
      <c r="U24" s="355"/>
      <c r="V24" s="356" t="s">
        <v>373</v>
      </c>
      <c r="W24" s="334"/>
      <c r="X24" s="334"/>
      <c r="Y24" s="334"/>
      <c r="Z24" s="334"/>
      <c r="AA24" s="335"/>
      <c r="AB24" s="335"/>
      <c r="AC24" s="335"/>
      <c r="AD24" s="335"/>
      <c r="AE24" s="335"/>
      <c r="AF24" s="335"/>
      <c r="AG24" s="335"/>
      <c r="AH24" s="335"/>
      <c r="AI24" s="335"/>
      <c r="AJ24" s="335"/>
      <c r="AK24" s="335"/>
      <c r="AL24" s="335"/>
    </row>
    <row r="25" spans="1:38" s="336" customFormat="1" ht="19.2" x14ac:dyDescent="0.2">
      <c r="A25" s="332"/>
      <c r="B25" s="334"/>
      <c r="C25" s="357" t="s">
        <v>375</v>
      </c>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5"/>
      <c r="AB25" s="335"/>
      <c r="AC25" s="335"/>
      <c r="AD25" s="335"/>
      <c r="AE25" s="335"/>
      <c r="AF25" s="335"/>
      <c r="AG25" s="335"/>
      <c r="AH25" s="335"/>
      <c r="AI25" s="335"/>
      <c r="AJ25" s="335"/>
      <c r="AK25" s="335"/>
      <c r="AL25" s="335"/>
    </row>
    <row r="26" spans="1:38" s="351" customFormat="1" ht="9.6" customHeight="1" x14ac:dyDescent="0.2">
      <c r="A26" s="348"/>
      <c r="B26" s="349"/>
      <c r="C26" s="342"/>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50"/>
      <c r="AB26" s="350"/>
      <c r="AC26" s="350"/>
      <c r="AD26" s="350"/>
      <c r="AE26" s="350"/>
      <c r="AF26" s="350"/>
      <c r="AG26" s="350"/>
      <c r="AH26" s="350"/>
      <c r="AI26" s="350"/>
      <c r="AJ26" s="350"/>
      <c r="AK26" s="350"/>
      <c r="AL26" s="350"/>
    </row>
    <row r="27" spans="1:38" ht="19.2" customHeight="1" x14ac:dyDescent="0.2">
      <c r="A27" s="260"/>
      <c r="B27" s="358" t="s">
        <v>376</v>
      </c>
      <c r="C27" s="317"/>
      <c r="D27" s="317"/>
      <c r="E27" s="317"/>
      <c r="F27" s="317"/>
      <c r="G27" s="359"/>
      <c r="H27" s="359"/>
      <c r="I27" s="359"/>
      <c r="J27" s="359"/>
      <c r="K27" s="260"/>
      <c r="L27" s="260"/>
      <c r="M27" s="317"/>
      <c r="N27" s="317"/>
      <c r="O27" s="317"/>
      <c r="P27" s="317"/>
      <c r="Q27" s="317"/>
      <c r="R27" s="260"/>
      <c r="S27" s="260"/>
      <c r="T27" s="260"/>
      <c r="U27" s="260"/>
      <c r="V27" s="260"/>
      <c r="W27" s="260"/>
      <c r="X27" s="260"/>
      <c r="Y27" s="260"/>
      <c r="Z27" s="260"/>
      <c r="AA27" s="260"/>
      <c r="AB27" s="260"/>
      <c r="AC27" s="260"/>
      <c r="AD27" s="260"/>
      <c r="AE27" s="260"/>
      <c r="AF27" s="260"/>
      <c r="AG27" s="260"/>
      <c r="AH27" s="260"/>
      <c r="AI27" s="260"/>
      <c r="AJ27" s="260"/>
      <c r="AK27" s="260"/>
    </row>
    <row r="28" spans="1:38" s="2" customFormat="1" ht="61.5" customHeight="1" x14ac:dyDescent="0.2">
      <c r="A28" s="120"/>
      <c r="B28" s="1161" t="s">
        <v>367</v>
      </c>
      <c r="C28" s="1162"/>
      <c r="D28" s="676"/>
      <c r="E28" s="1163" t="s">
        <v>377</v>
      </c>
      <c r="F28" s="1164"/>
      <c r="G28" s="1163" t="s">
        <v>378</v>
      </c>
      <c r="H28" s="1164"/>
      <c r="I28" s="1163" t="s">
        <v>379</v>
      </c>
      <c r="J28" s="1164"/>
      <c r="K28" s="1163" t="s">
        <v>380</v>
      </c>
      <c r="L28" s="1164"/>
      <c r="M28" s="1163" t="s">
        <v>381</v>
      </c>
      <c r="N28" s="1164"/>
      <c r="O28" s="674" t="s">
        <v>76</v>
      </c>
      <c r="P28" s="675"/>
      <c r="Q28" s="675"/>
      <c r="R28" s="676"/>
      <c r="S28" s="674" t="s">
        <v>382</v>
      </c>
      <c r="T28" s="675"/>
      <c r="U28" s="676"/>
      <c r="V28" s="674" t="s">
        <v>383</v>
      </c>
      <c r="W28" s="675"/>
      <c r="X28" s="676"/>
      <c r="Y28" s="674" t="s">
        <v>384</v>
      </c>
      <c r="Z28" s="675"/>
      <c r="AA28" s="676"/>
      <c r="AB28" s="674" t="s">
        <v>385</v>
      </c>
      <c r="AC28" s="675"/>
      <c r="AD28" s="676"/>
      <c r="AE28" s="674" t="s">
        <v>386</v>
      </c>
      <c r="AF28" s="675"/>
      <c r="AG28" s="676"/>
      <c r="AH28" s="674" t="s">
        <v>357</v>
      </c>
      <c r="AI28" s="675"/>
      <c r="AJ28" s="675"/>
      <c r="AK28" s="676"/>
    </row>
    <row r="29" spans="1:38" ht="12.75" customHeight="1" x14ac:dyDescent="0.2">
      <c r="A29" s="260"/>
      <c r="B29" s="674" t="s">
        <v>387</v>
      </c>
      <c r="C29" s="675"/>
      <c r="D29" s="676"/>
      <c r="E29" s="1138">
        <v>0</v>
      </c>
      <c r="F29" s="1139"/>
      <c r="G29" s="1138">
        <v>0</v>
      </c>
      <c r="H29" s="1139"/>
      <c r="I29" s="1138">
        <v>0</v>
      </c>
      <c r="J29" s="1139"/>
      <c r="K29" s="1138">
        <v>0</v>
      </c>
      <c r="L29" s="1139"/>
      <c r="M29" s="1138">
        <v>0</v>
      </c>
      <c r="N29" s="1139"/>
      <c r="O29" s="1153">
        <v>600</v>
      </c>
      <c r="P29" s="1154"/>
      <c r="Q29" s="1125" t="s">
        <v>79</v>
      </c>
      <c r="R29" s="1126"/>
      <c r="S29" s="1129">
        <f>E29*O29/10</f>
        <v>0</v>
      </c>
      <c r="T29" s="1130"/>
      <c r="U29" s="1131"/>
      <c r="V29" s="1129">
        <f>G29*O29/10</f>
        <v>0</v>
      </c>
      <c r="W29" s="1130"/>
      <c r="X29" s="1131"/>
      <c r="Y29" s="1129">
        <f>I29*O29/10</f>
        <v>0</v>
      </c>
      <c r="Z29" s="1130"/>
      <c r="AA29" s="1131"/>
      <c r="AB29" s="1129">
        <f>K29*O29/10</f>
        <v>0</v>
      </c>
      <c r="AC29" s="1130"/>
      <c r="AD29" s="1131"/>
      <c r="AE29" s="1129">
        <f>M29*O29/10</f>
        <v>0</v>
      </c>
      <c r="AF29" s="1130"/>
      <c r="AG29" s="1131"/>
      <c r="AH29" s="1112"/>
      <c r="AI29" s="1113"/>
      <c r="AJ29" s="1113"/>
      <c r="AK29" s="1114"/>
      <c r="AL29" s="2"/>
    </row>
    <row r="30" spans="1:38" ht="19.5" customHeight="1" x14ac:dyDescent="0.2">
      <c r="A30" s="260"/>
      <c r="B30" s="1135"/>
      <c r="C30" s="1136"/>
      <c r="D30" s="1137"/>
      <c r="E30" s="1140"/>
      <c r="F30" s="1141"/>
      <c r="G30" s="1140"/>
      <c r="H30" s="1141"/>
      <c r="I30" s="1140"/>
      <c r="J30" s="1141"/>
      <c r="K30" s="1140"/>
      <c r="L30" s="1141"/>
      <c r="M30" s="1140"/>
      <c r="N30" s="1141"/>
      <c r="O30" s="1157"/>
      <c r="P30" s="1158"/>
      <c r="Q30" s="1159"/>
      <c r="R30" s="1160"/>
      <c r="S30" s="1142"/>
      <c r="T30" s="1143"/>
      <c r="U30" s="1144"/>
      <c r="V30" s="1142"/>
      <c r="W30" s="1143"/>
      <c r="X30" s="1144"/>
      <c r="Y30" s="1142"/>
      <c r="Z30" s="1143"/>
      <c r="AA30" s="1144"/>
      <c r="AB30" s="1142"/>
      <c r="AC30" s="1143"/>
      <c r="AD30" s="1144"/>
      <c r="AE30" s="1142"/>
      <c r="AF30" s="1143"/>
      <c r="AG30" s="1144"/>
      <c r="AH30" s="1145"/>
      <c r="AI30" s="1146"/>
      <c r="AJ30" s="1146"/>
      <c r="AK30" s="1147"/>
      <c r="AL30" s="2"/>
    </row>
    <row r="31" spans="1:38" ht="13.2" customHeight="1" x14ac:dyDescent="0.2">
      <c r="A31" s="260"/>
      <c r="B31" s="674" t="s">
        <v>388</v>
      </c>
      <c r="C31" s="675"/>
      <c r="D31" s="676"/>
      <c r="E31" s="1138">
        <v>0</v>
      </c>
      <c r="F31" s="1139"/>
      <c r="G31" s="1138">
        <v>0</v>
      </c>
      <c r="H31" s="1139"/>
      <c r="I31" s="1138">
        <v>0</v>
      </c>
      <c r="J31" s="1139"/>
      <c r="K31" s="1138">
        <v>0</v>
      </c>
      <c r="L31" s="1139"/>
      <c r="M31" s="1138">
        <v>0</v>
      </c>
      <c r="N31" s="1139"/>
      <c r="O31" s="1153">
        <v>3000</v>
      </c>
      <c r="P31" s="1154"/>
      <c r="Q31" s="1125" t="s">
        <v>79</v>
      </c>
      <c r="R31" s="1126"/>
      <c r="S31" s="1129">
        <f>E31*O31/10</f>
        <v>0</v>
      </c>
      <c r="T31" s="1130"/>
      <c r="U31" s="1131"/>
      <c r="V31" s="1129">
        <f>G31*O31/10</f>
        <v>0</v>
      </c>
      <c r="W31" s="1130"/>
      <c r="X31" s="1131"/>
      <c r="Y31" s="1129">
        <f>I31*O31/10</f>
        <v>0</v>
      </c>
      <c r="Z31" s="1130"/>
      <c r="AA31" s="1131"/>
      <c r="AB31" s="1129">
        <f>K31*O31/10</f>
        <v>0</v>
      </c>
      <c r="AC31" s="1130"/>
      <c r="AD31" s="1131"/>
      <c r="AE31" s="1129">
        <f>M31*O31/10</f>
        <v>0</v>
      </c>
      <c r="AF31" s="1130"/>
      <c r="AG31" s="1131"/>
      <c r="AH31" s="1112"/>
      <c r="AI31" s="1113"/>
      <c r="AJ31" s="1113"/>
      <c r="AK31" s="1114"/>
      <c r="AL31" s="2"/>
    </row>
    <row r="32" spans="1:38" ht="19.5" customHeight="1" x14ac:dyDescent="0.2">
      <c r="A32" s="260"/>
      <c r="B32" s="1135"/>
      <c r="C32" s="1136"/>
      <c r="D32" s="1137"/>
      <c r="E32" s="1140"/>
      <c r="F32" s="1141"/>
      <c r="G32" s="1140"/>
      <c r="H32" s="1141"/>
      <c r="I32" s="1140"/>
      <c r="J32" s="1141"/>
      <c r="K32" s="1140"/>
      <c r="L32" s="1141"/>
      <c r="M32" s="1140"/>
      <c r="N32" s="1141"/>
      <c r="O32" s="1157"/>
      <c r="P32" s="1158"/>
      <c r="Q32" s="1159"/>
      <c r="R32" s="1160"/>
      <c r="S32" s="1142"/>
      <c r="T32" s="1143"/>
      <c r="U32" s="1144"/>
      <c r="V32" s="1142"/>
      <c r="W32" s="1143"/>
      <c r="X32" s="1144"/>
      <c r="Y32" s="1142"/>
      <c r="Z32" s="1143"/>
      <c r="AA32" s="1144"/>
      <c r="AB32" s="1142"/>
      <c r="AC32" s="1143"/>
      <c r="AD32" s="1144"/>
      <c r="AE32" s="1142"/>
      <c r="AF32" s="1143"/>
      <c r="AG32" s="1144"/>
      <c r="AH32" s="1145"/>
      <c r="AI32" s="1146"/>
      <c r="AJ32" s="1146"/>
      <c r="AK32" s="1147"/>
      <c r="AL32" s="2"/>
    </row>
    <row r="33" spans="1:38" ht="13.2" customHeight="1" x14ac:dyDescent="0.2">
      <c r="A33" s="260"/>
      <c r="B33" s="674" t="s">
        <v>389</v>
      </c>
      <c r="C33" s="675"/>
      <c r="D33" s="676"/>
      <c r="E33" s="1138">
        <v>0</v>
      </c>
      <c r="F33" s="1139"/>
      <c r="G33" s="1138">
        <v>0</v>
      </c>
      <c r="H33" s="1139"/>
      <c r="I33" s="1138">
        <v>0</v>
      </c>
      <c r="J33" s="1139"/>
      <c r="K33" s="1138">
        <v>0</v>
      </c>
      <c r="L33" s="1139"/>
      <c r="M33" s="1138">
        <v>0</v>
      </c>
      <c r="N33" s="1139"/>
      <c r="O33" s="1153">
        <v>6000</v>
      </c>
      <c r="P33" s="1154"/>
      <c r="Q33" s="1125" t="s">
        <v>79</v>
      </c>
      <c r="R33" s="1126"/>
      <c r="S33" s="1129">
        <f>E33*O33/10</f>
        <v>0</v>
      </c>
      <c r="T33" s="1130"/>
      <c r="U33" s="1131"/>
      <c r="V33" s="1129">
        <f>G33*O33/10</f>
        <v>0</v>
      </c>
      <c r="W33" s="1130"/>
      <c r="X33" s="1131"/>
      <c r="Y33" s="1129">
        <f>I33*O33/10</f>
        <v>0</v>
      </c>
      <c r="Z33" s="1130"/>
      <c r="AA33" s="1131"/>
      <c r="AB33" s="1129">
        <f>K33*O33/10</f>
        <v>0</v>
      </c>
      <c r="AC33" s="1130"/>
      <c r="AD33" s="1131"/>
      <c r="AE33" s="1129">
        <f>M33*O33/10</f>
        <v>0</v>
      </c>
      <c r="AF33" s="1130"/>
      <c r="AG33" s="1131"/>
      <c r="AH33" s="1112"/>
      <c r="AI33" s="1113"/>
      <c r="AJ33" s="1113"/>
      <c r="AK33" s="1114"/>
      <c r="AL33" s="2"/>
    </row>
    <row r="34" spans="1:38" ht="19.5" customHeight="1" x14ac:dyDescent="0.2">
      <c r="A34" s="260"/>
      <c r="B34" s="1135"/>
      <c r="C34" s="1136"/>
      <c r="D34" s="1137"/>
      <c r="E34" s="1140"/>
      <c r="F34" s="1141"/>
      <c r="G34" s="1140"/>
      <c r="H34" s="1141"/>
      <c r="I34" s="1140"/>
      <c r="J34" s="1141"/>
      <c r="K34" s="1140"/>
      <c r="L34" s="1141"/>
      <c r="M34" s="1140"/>
      <c r="N34" s="1141"/>
      <c r="O34" s="1157"/>
      <c r="P34" s="1158"/>
      <c r="Q34" s="1159"/>
      <c r="R34" s="1160"/>
      <c r="S34" s="1142"/>
      <c r="T34" s="1143"/>
      <c r="U34" s="1144"/>
      <c r="V34" s="1142"/>
      <c r="W34" s="1143"/>
      <c r="X34" s="1144"/>
      <c r="Y34" s="1142"/>
      <c r="Z34" s="1143"/>
      <c r="AA34" s="1144"/>
      <c r="AB34" s="1142"/>
      <c r="AC34" s="1143"/>
      <c r="AD34" s="1144"/>
      <c r="AE34" s="1142"/>
      <c r="AF34" s="1143"/>
      <c r="AG34" s="1144"/>
      <c r="AH34" s="1145"/>
      <c r="AI34" s="1146"/>
      <c r="AJ34" s="1146"/>
      <c r="AK34" s="1147"/>
      <c r="AL34" s="2"/>
    </row>
    <row r="35" spans="1:38" ht="13.2" customHeight="1" x14ac:dyDescent="0.2">
      <c r="A35" s="260"/>
      <c r="B35" s="674" t="s">
        <v>390</v>
      </c>
      <c r="C35" s="675"/>
      <c r="D35" s="676"/>
      <c r="E35" s="1138">
        <v>0</v>
      </c>
      <c r="F35" s="1139"/>
      <c r="G35" s="1138">
        <v>0</v>
      </c>
      <c r="H35" s="1139"/>
      <c r="I35" s="1138">
        <v>0</v>
      </c>
      <c r="J35" s="1139"/>
      <c r="K35" s="1138">
        <v>0</v>
      </c>
      <c r="L35" s="1139"/>
      <c r="M35" s="1138">
        <v>0</v>
      </c>
      <c r="N35" s="1139"/>
      <c r="O35" s="1153">
        <v>2250</v>
      </c>
      <c r="P35" s="1154"/>
      <c r="Q35" s="1125" t="s">
        <v>79</v>
      </c>
      <c r="R35" s="1126"/>
      <c r="S35" s="1129">
        <f>E35*O35/10</f>
        <v>0</v>
      </c>
      <c r="T35" s="1130"/>
      <c r="U35" s="1131"/>
      <c r="V35" s="1129">
        <f>G35*O35/10</f>
        <v>0</v>
      </c>
      <c r="W35" s="1130"/>
      <c r="X35" s="1131"/>
      <c r="Y35" s="1129">
        <f>I35*O35/10</f>
        <v>0</v>
      </c>
      <c r="Z35" s="1130"/>
      <c r="AA35" s="1131"/>
      <c r="AB35" s="1129">
        <f>K35*O35/10</f>
        <v>0</v>
      </c>
      <c r="AC35" s="1130"/>
      <c r="AD35" s="1131"/>
      <c r="AE35" s="1129">
        <f>M35*O35/10</f>
        <v>0</v>
      </c>
      <c r="AF35" s="1130"/>
      <c r="AG35" s="1131"/>
      <c r="AH35" s="1112"/>
      <c r="AI35" s="1113"/>
      <c r="AJ35" s="1113"/>
      <c r="AK35" s="1114"/>
      <c r="AL35" s="2"/>
    </row>
    <row r="36" spans="1:38" ht="19.5" customHeight="1" x14ac:dyDescent="0.2">
      <c r="A36" s="260"/>
      <c r="B36" s="1135"/>
      <c r="C36" s="1136"/>
      <c r="D36" s="1137"/>
      <c r="E36" s="1140"/>
      <c r="F36" s="1141"/>
      <c r="G36" s="1140"/>
      <c r="H36" s="1141"/>
      <c r="I36" s="1140"/>
      <c r="J36" s="1141"/>
      <c r="K36" s="1140"/>
      <c r="L36" s="1141"/>
      <c r="M36" s="1140"/>
      <c r="N36" s="1141"/>
      <c r="O36" s="1157"/>
      <c r="P36" s="1158"/>
      <c r="Q36" s="1159"/>
      <c r="R36" s="1160"/>
      <c r="S36" s="1142"/>
      <c r="T36" s="1143"/>
      <c r="U36" s="1144"/>
      <c r="V36" s="1142"/>
      <c r="W36" s="1143"/>
      <c r="X36" s="1144"/>
      <c r="Y36" s="1142"/>
      <c r="Z36" s="1143"/>
      <c r="AA36" s="1144"/>
      <c r="AB36" s="1142"/>
      <c r="AC36" s="1143"/>
      <c r="AD36" s="1144"/>
      <c r="AE36" s="1142"/>
      <c r="AF36" s="1143"/>
      <c r="AG36" s="1144"/>
      <c r="AH36" s="1145"/>
      <c r="AI36" s="1146"/>
      <c r="AJ36" s="1146"/>
      <c r="AK36" s="1147"/>
      <c r="AL36" s="2"/>
    </row>
    <row r="37" spans="1:38" ht="18.75" customHeight="1" x14ac:dyDescent="0.2">
      <c r="A37" s="260"/>
      <c r="B37" s="674" t="s">
        <v>391</v>
      </c>
      <c r="C37" s="675"/>
      <c r="D37" s="676"/>
      <c r="E37" s="1138">
        <v>0</v>
      </c>
      <c r="F37" s="1139"/>
      <c r="G37" s="1138">
        <v>0</v>
      </c>
      <c r="H37" s="1139"/>
      <c r="I37" s="1138">
        <v>0</v>
      </c>
      <c r="J37" s="1139"/>
      <c r="K37" s="1138">
        <v>0</v>
      </c>
      <c r="L37" s="1139"/>
      <c r="M37" s="1138">
        <v>0</v>
      </c>
      <c r="N37" s="1139"/>
      <c r="O37" s="1153">
        <v>3000</v>
      </c>
      <c r="P37" s="1154"/>
      <c r="Q37" s="1125" t="s">
        <v>79</v>
      </c>
      <c r="R37" s="1126"/>
      <c r="S37" s="1129">
        <f>E37*O37/10</f>
        <v>0</v>
      </c>
      <c r="T37" s="1130"/>
      <c r="U37" s="1131"/>
      <c r="V37" s="1129">
        <f>G37*O37/10</f>
        <v>0</v>
      </c>
      <c r="W37" s="1130"/>
      <c r="X37" s="1131"/>
      <c r="Y37" s="1129">
        <f>I37*O37/10</f>
        <v>0</v>
      </c>
      <c r="Z37" s="1130"/>
      <c r="AA37" s="1131"/>
      <c r="AB37" s="1129">
        <f>K37*O37/10</f>
        <v>0</v>
      </c>
      <c r="AC37" s="1130"/>
      <c r="AD37" s="1131"/>
      <c r="AE37" s="1129">
        <f>M37*O37/10</f>
        <v>0</v>
      </c>
      <c r="AF37" s="1130"/>
      <c r="AG37" s="1131"/>
      <c r="AH37" s="1112"/>
      <c r="AI37" s="1113"/>
      <c r="AJ37" s="1113"/>
      <c r="AK37" s="1114"/>
      <c r="AL37" s="2"/>
    </row>
    <row r="38" spans="1:38" ht="22.5" customHeight="1" x14ac:dyDescent="0.2">
      <c r="A38" s="260"/>
      <c r="B38" s="1135"/>
      <c r="C38" s="1136"/>
      <c r="D38" s="1137"/>
      <c r="E38" s="1140"/>
      <c r="F38" s="1141"/>
      <c r="G38" s="1140"/>
      <c r="H38" s="1141"/>
      <c r="I38" s="1140"/>
      <c r="J38" s="1141"/>
      <c r="K38" s="1140"/>
      <c r="L38" s="1141"/>
      <c r="M38" s="1140"/>
      <c r="N38" s="1141"/>
      <c r="O38" s="1157"/>
      <c r="P38" s="1158"/>
      <c r="Q38" s="1159"/>
      <c r="R38" s="1160"/>
      <c r="S38" s="1142"/>
      <c r="T38" s="1143"/>
      <c r="U38" s="1144"/>
      <c r="V38" s="1142"/>
      <c r="W38" s="1143"/>
      <c r="X38" s="1144"/>
      <c r="Y38" s="1142"/>
      <c r="Z38" s="1143"/>
      <c r="AA38" s="1144"/>
      <c r="AB38" s="1142"/>
      <c r="AC38" s="1143"/>
      <c r="AD38" s="1144"/>
      <c r="AE38" s="1142"/>
      <c r="AF38" s="1143"/>
      <c r="AG38" s="1144"/>
      <c r="AH38" s="1145"/>
      <c r="AI38" s="1146"/>
      <c r="AJ38" s="1146"/>
      <c r="AK38" s="1147"/>
      <c r="AL38" s="2"/>
    </row>
    <row r="39" spans="1:38" ht="18.75" customHeight="1" x14ac:dyDescent="0.2">
      <c r="A39" s="260"/>
      <c r="B39" s="674" t="s">
        <v>392</v>
      </c>
      <c r="C39" s="675"/>
      <c r="D39" s="676"/>
      <c r="E39" s="1138">
        <v>0</v>
      </c>
      <c r="F39" s="1139"/>
      <c r="G39" s="1138">
        <v>0</v>
      </c>
      <c r="H39" s="1139"/>
      <c r="I39" s="1138">
        <v>0</v>
      </c>
      <c r="J39" s="1139"/>
      <c r="K39" s="1138">
        <v>0</v>
      </c>
      <c r="L39" s="1139"/>
      <c r="M39" s="1138">
        <v>0</v>
      </c>
      <c r="N39" s="1139"/>
      <c r="O39" s="1153">
        <v>2250</v>
      </c>
      <c r="P39" s="1154"/>
      <c r="Q39" s="1125" t="s">
        <v>79</v>
      </c>
      <c r="R39" s="1126"/>
      <c r="S39" s="1129">
        <f>E39*O39/10</f>
        <v>0</v>
      </c>
      <c r="T39" s="1130"/>
      <c r="U39" s="1131"/>
      <c r="V39" s="1129">
        <f>G39*O39/10</f>
        <v>0</v>
      </c>
      <c r="W39" s="1130"/>
      <c r="X39" s="1131"/>
      <c r="Y39" s="1129">
        <f>I39*O39/10</f>
        <v>0</v>
      </c>
      <c r="Z39" s="1130"/>
      <c r="AA39" s="1131"/>
      <c r="AB39" s="1129">
        <f>K39*O39/10</f>
        <v>0</v>
      </c>
      <c r="AC39" s="1130"/>
      <c r="AD39" s="1131"/>
      <c r="AE39" s="1129">
        <f>M39*O39/10</f>
        <v>0</v>
      </c>
      <c r="AF39" s="1130"/>
      <c r="AG39" s="1131"/>
      <c r="AH39" s="1112"/>
      <c r="AI39" s="1113"/>
      <c r="AJ39" s="1113"/>
      <c r="AK39" s="1114"/>
      <c r="AL39" s="2"/>
    </row>
    <row r="40" spans="1:38" ht="22.5" customHeight="1" thickBot="1" x14ac:dyDescent="0.25">
      <c r="A40" s="260"/>
      <c r="B40" s="1148"/>
      <c r="C40" s="1149"/>
      <c r="D40" s="1150"/>
      <c r="E40" s="1151"/>
      <c r="F40" s="1152"/>
      <c r="G40" s="1151"/>
      <c r="H40" s="1152"/>
      <c r="I40" s="1151"/>
      <c r="J40" s="1152"/>
      <c r="K40" s="1151"/>
      <c r="L40" s="1152"/>
      <c r="M40" s="1151"/>
      <c r="N40" s="1152"/>
      <c r="O40" s="1155"/>
      <c r="P40" s="1156"/>
      <c r="Q40" s="1127"/>
      <c r="R40" s="1128"/>
      <c r="S40" s="1132"/>
      <c r="T40" s="1133"/>
      <c r="U40" s="1134"/>
      <c r="V40" s="1132"/>
      <c r="W40" s="1133"/>
      <c r="X40" s="1134"/>
      <c r="Y40" s="1132"/>
      <c r="Z40" s="1133"/>
      <c r="AA40" s="1134"/>
      <c r="AB40" s="1132"/>
      <c r="AC40" s="1133"/>
      <c r="AD40" s="1134"/>
      <c r="AE40" s="1132"/>
      <c r="AF40" s="1133"/>
      <c r="AG40" s="1134"/>
      <c r="AH40" s="1115"/>
      <c r="AI40" s="1116"/>
      <c r="AJ40" s="1116"/>
      <c r="AK40" s="1117"/>
      <c r="AL40" s="2"/>
    </row>
    <row r="41" spans="1:38" ht="19.5" customHeight="1" thickTop="1" x14ac:dyDescent="0.5">
      <c r="A41" s="260"/>
      <c r="B41" s="1118" t="s">
        <v>85</v>
      </c>
      <c r="C41" s="1119"/>
      <c r="D41" s="1120"/>
      <c r="E41" s="1121">
        <f>SUM(E29:F40)</f>
        <v>0</v>
      </c>
      <c r="F41" s="1122"/>
      <c r="G41" s="1121">
        <f>SUM(G29:H40)</f>
        <v>0</v>
      </c>
      <c r="H41" s="1122"/>
      <c r="I41" s="1121">
        <f>SUM(I29:J40)</f>
        <v>0</v>
      </c>
      <c r="J41" s="1122"/>
      <c r="K41" s="1121">
        <f>SUM(K29:L40)</f>
        <v>0</v>
      </c>
      <c r="L41" s="1122"/>
      <c r="M41" s="1121">
        <f>SUM(M29:N40)</f>
        <v>0</v>
      </c>
      <c r="N41" s="1122"/>
      <c r="O41" s="1123"/>
      <c r="P41" s="1124"/>
      <c r="Q41" s="1124"/>
      <c r="R41" s="360"/>
      <c r="S41" s="1106">
        <f>SUM(S29:U40)</f>
        <v>0</v>
      </c>
      <c r="T41" s="1107"/>
      <c r="U41" s="1108"/>
      <c r="V41" s="1106">
        <f>SUM(V29:X40)</f>
        <v>0</v>
      </c>
      <c r="W41" s="1107"/>
      <c r="X41" s="1108"/>
      <c r="Y41" s="1106">
        <f>SUM(Y29:AA40)</f>
        <v>0</v>
      </c>
      <c r="Z41" s="1107"/>
      <c r="AA41" s="1108"/>
      <c r="AB41" s="1106">
        <f>SUM(AB29:AD40)</f>
        <v>0</v>
      </c>
      <c r="AC41" s="1107"/>
      <c r="AD41" s="1108"/>
      <c r="AE41" s="1106">
        <f>SUM(AE29:AG40)</f>
        <v>0</v>
      </c>
      <c r="AF41" s="1107"/>
      <c r="AG41" s="1108"/>
      <c r="AH41" s="1109"/>
      <c r="AI41" s="1110"/>
      <c r="AJ41" s="1110"/>
      <c r="AK41" s="1111"/>
      <c r="AL41" s="2"/>
    </row>
    <row r="42" spans="1:38" ht="19.5" customHeight="1" x14ac:dyDescent="0.2">
      <c r="A42" s="260"/>
      <c r="B42" s="361" t="s">
        <v>393</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c r="AG42" s="260"/>
      <c r="AH42" s="260"/>
      <c r="AI42" s="260"/>
      <c r="AJ42" s="260"/>
      <c r="AK42" s="260"/>
    </row>
    <row r="43" spans="1:38" ht="19.5" customHeight="1" x14ac:dyDescent="0.2">
      <c r="A43" s="260"/>
      <c r="B43" s="361" t="s">
        <v>394</v>
      </c>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row>
    <row r="44" spans="1:38" ht="19.5" customHeight="1" x14ac:dyDescent="0.2">
      <c r="A44" s="260"/>
      <c r="B44" s="361" t="s">
        <v>395</v>
      </c>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row>
    <row r="45" spans="1:38" ht="9" customHeight="1" x14ac:dyDescent="0.2">
      <c r="A45" s="260"/>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row>
    <row r="46" spans="1:38" ht="18" customHeight="1" x14ac:dyDescent="0.2">
      <c r="A46" s="260"/>
      <c r="B46" s="260" t="s">
        <v>359</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row>
    <row r="47" spans="1:38" ht="18" customHeight="1" x14ac:dyDescent="0.2">
      <c r="A47" s="260"/>
      <c r="B47" s="260"/>
      <c r="C47" s="260" t="s">
        <v>396</v>
      </c>
      <c r="D47" s="260"/>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row>
    <row r="48" spans="1:38" ht="18" customHeight="1" x14ac:dyDescent="0.2">
      <c r="A48" s="260"/>
      <c r="B48" s="361" t="s">
        <v>397</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row>
    <row r="49" spans="1:37" ht="9.6" customHeight="1" x14ac:dyDescent="0.2">
      <c r="A49" s="260"/>
      <c r="B49" s="120"/>
      <c r="C49" s="260"/>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row>
    <row r="50" spans="1:37" x14ac:dyDescent="0.2">
      <c r="A50" s="260"/>
      <c r="B50" s="260" t="s">
        <v>398</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row>
    <row r="51" spans="1:37" x14ac:dyDescent="0.2">
      <c r="A51" s="260"/>
      <c r="B51" s="260"/>
      <c r="C51" s="260" t="s">
        <v>399</v>
      </c>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row>
    <row r="52" spans="1:37" x14ac:dyDescent="0.2">
      <c r="A52" s="260"/>
      <c r="B52" s="260"/>
      <c r="C52" s="260" t="s">
        <v>400</v>
      </c>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row>
    <row r="53" spans="1:37" x14ac:dyDescent="0.2">
      <c r="A53" s="260"/>
      <c r="B53" s="260"/>
      <c r="C53" s="260" t="s">
        <v>401</v>
      </c>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row>
  </sheetData>
  <sheetProtection formatCells="0" selectLockedCells="1"/>
  <mergeCells count="143">
    <mergeCell ref="B2:H2"/>
    <mergeCell ref="C5:E5"/>
    <mergeCell ref="F5:H5"/>
    <mergeCell ref="C9:L11"/>
    <mergeCell ref="M9:V11"/>
    <mergeCell ref="C12:G12"/>
    <mergeCell ref="H12:L12"/>
    <mergeCell ref="M12:Q12"/>
    <mergeCell ref="R12:V12"/>
    <mergeCell ref="C16:G16"/>
    <mergeCell ref="M16:Q16"/>
    <mergeCell ref="C17:G17"/>
    <mergeCell ref="M17:Q17"/>
    <mergeCell ref="C18:G18"/>
    <mergeCell ref="M18:Q18"/>
    <mergeCell ref="C13:G13"/>
    <mergeCell ref="M13:Q13"/>
    <mergeCell ref="C14:G14"/>
    <mergeCell ref="M14:Q14"/>
    <mergeCell ref="C15:G15"/>
    <mergeCell ref="M15:Q15"/>
    <mergeCell ref="C22:G22"/>
    <mergeCell ref="M22:Q22"/>
    <mergeCell ref="C23:G23"/>
    <mergeCell ref="M23:Q23"/>
    <mergeCell ref="C24:G24"/>
    <mergeCell ref="M24:Q24"/>
    <mergeCell ref="C19:G19"/>
    <mergeCell ref="M19:Q19"/>
    <mergeCell ref="C20:G20"/>
    <mergeCell ref="M20:Q20"/>
    <mergeCell ref="C21:G21"/>
    <mergeCell ref="M21:Q21"/>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B31:D32"/>
    <mergeCell ref="E31:F32"/>
    <mergeCell ref="G31:H32"/>
    <mergeCell ref="I31:J32"/>
    <mergeCell ref="K31:L32"/>
    <mergeCell ref="AB31:AD32"/>
    <mergeCell ref="AE31:AG32"/>
    <mergeCell ref="AH31:AK32"/>
    <mergeCell ref="Q31:R32"/>
    <mergeCell ref="S31:U32"/>
    <mergeCell ref="V31:X32"/>
    <mergeCell ref="Y31:AA32"/>
    <mergeCell ref="I33:J34"/>
    <mergeCell ref="K33:L34"/>
    <mergeCell ref="M33:N34"/>
    <mergeCell ref="O33:P34"/>
    <mergeCell ref="M31:N32"/>
    <mergeCell ref="O31:P32"/>
    <mergeCell ref="AB29:AD30"/>
    <mergeCell ref="AE29:AG30"/>
    <mergeCell ref="AH29:AK30"/>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s>
  <phoneticPr fontId="4"/>
  <conditionalFormatting sqref="G29:L30">
    <cfRule type="cellIs" dxfId="12" priority="13" operator="lessThan">
      <formula>$E$29</formula>
    </cfRule>
  </conditionalFormatting>
  <conditionalFormatting sqref="G33:L34">
    <cfRule type="cellIs" dxfId="11" priority="11" operator="lessThan">
      <formula>$E$33</formula>
    </cfRule>
  </conditionalFormatting>
  <conditionalFormatting sqref="G35:L36">
    <cfRule type="cellIs" dxfId="10" priority="10" operator="lessThan">
      <formula>$E$35</formula>
    </cfRule>
  </conditionalFormatting>
  <conditionalFormatting sqref="G37:L38">
    <cfRule type="cellIs" dxfId="9" priority="9" operator="lessThan">
      <formula>$E$37</formula>
    </cfRule>
  </conditionalFormatting>
  <conditionalFormatting sqref="G39:L40">
    <cfRule type="cellIs" dxfId="8" priority="8" operator="lessThan">
      <formula>$E$39</formula>
    </cfRule>
  </conditionalFormatting>
  <conditionalFormatting sqref="G31:L32">
    <cfRule type="cellIs" dxfId="7" priority="7" operator="lessThan">
      <formula>$E$31</formula>
    </cfRule>
    <cfRule type="cellIs" dxfId="6" priority="12" operator="lessThan">
      <formula>$E$31</formula>
    </cfRule>
  </conditionalFormatting>
  <conditionalFormatting sqref="M29:N30">
    <cfRule type="expression" dxfId="5" priority="6">
      <formula>AND($E$29&lt;&gt;0,$M$29&lt;=$E$29)</formula>
    </cfRule>
  </conditionalFormatting>
  <conditionalFormatting sqref="M31">
    <cfRule type="expression" dxfId="4" priority="5">
      <formula>AND($E$31&lt;&gt;0,$M$31&lt;=$E$31)</formula>
    </cfRule>
  </conditionalFormatting>
  <conditionalFormatting sqref="M33">
    <cfRule type="expression" dxfId="3" priority="4">
      <formula>AND($E$33&lt;&gt;0,$M$33&lt;=$E$33)</formula>
    </cfRule>
  </conditionalFormatting>
  <conditionalFormatting sqref="M35">
    <cfRule type="expression" dxfId="2" priority="3">
      <formula>AND($E$35&lt;&gt;0,$M$35&lt;=$E$35)</formula>
    </cfRule>
  </conditionalFormatting>
  <conditionalFormatting sqref="M37">
    <cfRule type="expression" dxfId="1" priority="2">
      <formula>AND($E$37&lt;&gt;0,$M$37&lt;=$E$37)</formula>
    </cfRule>
  </conditionalFormatting>
  <conditionalFormatting sqref="M39">
    <cfRule type="expression" dxfId="0" priority="1">
      <formula>AND($E$39&lt;&gt;0,$M$39&lt;=$E$39)</formula>
    </cfRule>
  </conditionalFormatting>
  <dataValidations count="6">
    <dataValidation type="whole" operator="greaterThanOrEqual" allowBlank="1" showInputMessage="1" showErrorMessage="1" error="小数点以下を切り捨て、整数で記入してください。" sqref="E29:N40" xr:uid="{9605E8B9-DEB7-4F90-9156-5C255B47D4C6}">
      <formula1>0</formula1>
    </dataValidation>
    <dataValidation type="list" allowBlank="1" showInputMessage="1" showErrorMessage="1" sqref="D6 G6" xr:uid="{27A32BD3-716B-4159-A826-FD4AAB10E86C}">
      <formula1>"7,8,9,10,11"</formula1>
    </dataValidation>
    <dataValidation type="whole" imeMode="off" operator="greaterThanOrEqual" allowBlank="1" showInputMessage="1" showErrorMessage="1" error="小数点以下を切り捨て、整数で入力してください。" sqref="O29 O33 O35 O39 O37 O31" xr:uid="{3BEE3548-24E4-49E1-8E7D-36D441B88A46}">
      <formula1>0</formula1>
    </dataValidation>
    <dataValidation type="list" allowBlank="1" showInputMessage="1" showErrorMessage="1" sqref="C13:G24" xr:uid="{D5887A37-5527-4790-8D2F-6F44837DEF4F}">
      <formula1>O.環境負荷低減の取組</formula1>
    </dataValidation>
    <dataValidation type="list" errorStyle="warning" allowBlank="1" showInputMessage="1" showErrorMessage="1" sqref="M13:Q24" xr:uid="{BE702BB8-5210-406D-BFC6-7E6B7D08EE96}">
      <formula1>INDIRECT(C13)</formula1>
    </dataValidation>
    <dataValidation type="list" allowBlank="1" showInputMessage="1" showErrorMessage="1" sqref="H13:H24 K13:K24 R13:R24 U13:U24" xr:uid="{855487AD-78DF-40ED-A4BA-35B17A38BE76}">
      <formula1>N.月</formula1>
    </dataValidation>
  </dataValidations>
  <printOptions horizontalCentered="1"/>
  <pageMargins left="0.59055118110236227" right="0.31496062992125984" top="0.74803149606299213" bottom="0.74803149606299213" header="0.31496062992125984" footer="0.31496062992125984"/>
  <pageSetup paperSize="9" scale="50"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D4D4E-BA7B-42DD-A9B2-D6E8593AF279}">
  <sheetPr>
    <tabColor theme="8"/>
    <pageSetUpPr fitToPage="1"/>
  </sheetPr>
  <dimension ref="B1:H31"/>
  <sheetViews>
    <sheetView showGridLines="0" view="pageBreakPreview" zoomScale="68" zoomScaleNormal="55" zoomScaleSheetLayoutView="100" workbookViewId="0">
      <selection activeCell="D34" sqref="D34"/>
    </sheetView>
  </sheetViews>
  <sheetFormatPr defaultColWidth="4.88671875" defaultRowHeight="17.399999999999999" x14ac:dyDescent="0.2"/>
  <cols>
    <col min="1" max="1" width="2.109375" style="9" customWidth="1"/>
    <col min="2" max="2" width="4.109375" style="9" customWidth="1"/>
    <col min="3" max="3" width="25.88671875" style="9" customWidth="1"/>
    <col min="4" max="4" width="4.88671875" style="9" customWidth="1"/>
    <col min="5" max="5" width="25.88671875" style="9" customWidth="1"/>
    <col min="6" max="6" width="4.88671875" style="9" customWidth="1"/>
    <col min="7" max="7" width="25.88671875" style="9" customWidth="1"/>
    <col min="8" max="8" width="34.33203125" style="9" customWidth="1"/>
    <col min="9" max="9" width="3.109375" style="9" customWidth="1"/>
    <col min="10" max="247" width="9" style="9" customWidth="1"/>
    <col min="248" max="248" width="2.109375" style="9" customWidth="1"/>
    <col min="249" max="249" width="4.88671875" style="9" customWidth="1"/>
    <col min="250" max="250" width="25.88671875" style="9" customWidth="1"/>
    <col min="251" max="251" width="4.88671875" style="9" customWidth="1"/>
    <col min="252" max="252" width="25.88671875" style="9" customWidth="1"/>
    <col min="253" max="253" width="4.88671875" style="9" customWidth="1"/>
    <col min="254" max="254" width="25.88671875" style="9" customWidth="1"/>
    <col min="255" max="16384" width="4.88671875" style="9"/>
  </cols>
  <sheetData>
    <row r="1" spans="2:8" x14ac:dyDescent="0.2">
      <c r="B1" s="9" t="s">
        <v>402</v>
      </c>
    </row>
    <row r="2" spans="2:8" ht="21.6" x14ac:dyDescent="0.2">
      <c r="B2" s="362" t="s">
        <v>403</v>
      </c>
      <c r="C2" s="363"/>
      <c r="D2" s="363"/>
      <c r="E2" s="363"/>
      <c r="F2" s="363"/>
      <c r="G2" s="363"/>
      <c r="H2" s="363" t="s">
        <v>404</v>
      </c>
    </row>
    <row r="3" spans="2:8" s="7" customFormat="1" ht="24" customHeight="1" x14ac:dyDescent="0.2">
      <c r="B3" s="364" t="str">
        <f>'[2]様式第1-1号'!C18</f>
        <v>■</v>
      </c>
      <c r="C3" s="7" t="s">
        <v>405</v>
      </c>
      <c r="D3" s="365" t="str">
        <f>'[2]様式第1-1号'!C19</f>
        <v>□</v>
      </c>
      <c r="E3" s="7" t="s">
        <v>406</v>
      </c>
      <c r="F3" s="365" t="str">
        <f>'[2]様式第1-1号'!C20</f>
        <v>□</v>
      </c>
      <c r="G3" s="7" t="s">
        <v>407</v>
      </c>
      <c r="H3" s="366" t="str">
        <f>'[2]はじめに（PC）'!D4&amp;""</f>
        <v>○○・・・・・・活動組織</v>
      </c>
    </row>
    <row r="4" spans="2:8" s="75" customFormat="1" ht="14.25" customHeight="1" x14ac:dyDescent="0.2">
      <c r="B4" s="367"/>
      <c r="C4" s="368"/>
      <c r="D4" s="369"/>
      <c r="E4" s="368"/>
      <c r="F4" s="369"/>
      <c r="G4" s="368"/>
      <c r="H4" s="370"/>
    </row>
    <row r="5" spans="2:8" x14ac:dyDescent="0.2">
      <c r="B5" s="371"/>
      <c r="C5" s="372"/>
      <c r="D5" s="373"/>
      <c r="E5" s="373"/>
      <c r="F5" s="373"/>
      <c r="G5" s="373"/>
      <c r="H5" s="374"/>
    </row>
    <row r="6" spans="2:8" x14ac:dyDescent="0.2">
      <c r="B6" s="371"/>
      <c r="C6" s="375"/>
      <c r="H6" s="371"/>
    </row>
    <row r="7" spans="2:8" x14ac:dyDescent="0.2">
      <c r="B7" s="371"/>
      <c r="C7" s="375"/>
      <c r="H7" s="371"/>
    </row>
    <row r="8" spans="2:8" x14ac:dyDescent="0.2">
      <c r="B8" s="371"/>
      <c r="C8" s="375"/>
      <c r="H8" s="371"/>
    </row>
    <row r="9" spans="2:8" x14ac:dyDescent="0.2">
      <c r="B9" s="371"/>
      <c r="C9" s="375"/>
      <c r="H9" s="371"/>
    </row>
    <row r="10" spans="2:8" x14ac:dyDescent="0.2">
      <c r="B10" s="371"/>
      <c r="C10" s="375"/>
      <c r="H10" s="371"/>
    </row>
    <row r="11" spans="2:8" x14ac:dyDescent="0.2">
      <c r="B11" s="371"/>
      <c r="C11" s="375"/>
      <c r="H11" s="371"/>
    </row>
    <row r="12" spans="2:8" x14ac:dyDescent="0.2">
      <c r="B12" s="371"/>
      <c r="C12" s="375"/>
      <c r="H12" s="371"/>
    </row>
    <row r="13" spans="2:8" x14ac:dyDescent="0.2">
      <c r="B13" s="371"/>
      <c r="C13" s="375"/>
      <c r="H13" s="371"/>
    </row>
    <row r="14" spans="2:8" x14ac:dyDescent="0.2">
      <c r="B14" s="371"/>
      <c r="C14" s="375"/>
      <c r="H14" s="371"/>
    </row>
    <row r="15" spans="2:8" x14ac:dyDescent="0.2">
      <c r="B15" s="371"/>
      <c r="C15" s="375"/>
      <c r="H15" s="371"/>
    </row>
    <row r="16" spans="2:8" x14ac:dyDescent="0.2">
      <c r="B16" s="371"/>
      <c r="C16" s="375"/>
      <c r="H16" s="371"/>
    </row>
    <row r="17" spans="2:8" x14ac:dyDescent="0.2">
      <c r="B17" s="371"/>
      <c r="C17" s="375"/>
      <c r="H17" s="371"/>
    </row>
    <row r="18" spans="2:8" x14ac:dyDescent="0.2">
      <c r="B18" s="371"/>
      <c r="C18" s="375"/>
      <c r="H18" s="371"/>
    </row>
    <row r="19" spans="2:8" x14ac:dyDescent="0.2">
      <c r="B19" s="371"/>
      <c r="C19" s="375"/>
      <c r="H19" s="371"/>
    </row>
    <row r="20" spans="2:8" x14ac:dyDescent="0.2">
      <c r="B20" s="371"/>
      <c r="C20" s="375"/>
      <c r="H20" s="371"/>
    </row>
    <row r="21" spans="2:8" x14ac:dyDescent="0.2">
      <c r="B21" s="371"/>
      <c r="C21" s="375"/>
      <c r="H21" s="371"/>
    </row>
    <row r="22" spans="2:8" x14ac:dyDescent="0.2">
      <c r="B22" s="371"/>
      <c r="C22" s="375"/>
      <c r="H22" s="371"/>
    </row>
    <row r="23" spans="2:8" x14ac:dyDescent="0.2">
      <c r="B23" s="371"/>
      <c r="C23" s="375"/>
      <c r="H23" s="371"/>
    </row>
    <row r="24" spans="2:8" x14ac:dyDescent="0.2">
      <c r="B24" s="371"/>
      <c r="C24" s="375"/>
      <c r="H24" s="371"/>
    </row>
    <row r="25" spans="2:8" x14ac:dyDescent="0.2">
      <c r="B25" s="371"/>
      <c r="C25" s="375"/>
      <c r="H25" s="371"/>
    </row>
    <row r="26" spans="2:8" x14ac:dyDescent="0.2">
      <c r="B26" s="371"/>
      <c r="C26" s="375"/>
      <c r="H26" s="371"/>
    </row>
    <row r="27" spans="2:8" x14ac:dyDescent="0.2">
      <c r="B27" s="371"/>
      <c r="C27" s="375"/>
      <c r="H27" s="371"/>
    </row>
    <row r="28" spans="2:8" x14ac:dyDescent="0.2">
      <c r="B28" s="371"/>
      <c r="C28" s="375"/>
      <c r="H28" s="371"/>
    </row>
    <row r="29" spans="2:8" x14ac:dyDescent="0.2">
      <c r="B29" s="371"/>
      <c r="C29" s="375"/>
      <c r="H29" s="371"/>
    </row>
    <row r="30" spans="2:8" x14ac:dyDescent="0.2">
      <c r="B30" s="371"/>
      <c r="C30" s="375"/>
      <c r="H30" s="371"/>
    </row>
    <row r="31" spans="2:8" x14ac:dyDescent="0.2">
      <c r="B31" s="371"/>
      <c r="C31" s="376"/>
      <c r="D31" s="83"/>
      <c r="E31" s="83"/>
      <c r="F31" s="83"/>
      <c r="G31" s="83"/>
      <c r="H31" s="377"/>
    </row>
  </sheetData>
  <phoneticPr fontId="4"/>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AA927-5A0A-467C-8745-E12FFB31F349}">
  <sheetPr>
    <tabColor theme="8"/>
    <pageSetUpPr fitToPage="1"/>
  </sheetPr>
  <dimension ref="A1:AB52"/>
  <sheetViews>
    <sheetView showGridLines="0" view="pageBreakPreview" topLeftCell="C1" zoomScale="37" zoomScaleNormal="78" zoomScaleSheetLayoutView="42" zoomScalePageLayoutView="55" workbookViewId="0">
      <selection activeCell="CX22" sqref="CX22"/>
    </sheetView>
  </sheetViews>
  <sheetFormatPr defaultColWidth="5.6640625" defaultRowHeight="14.4" x14ac:dyDescent="0.2"/>
  <cols>
    <col min="1" max="1" width="3" style="272" customWidth="1"/>
    <col min="2" max="2" width="18.6640625" style="272" customWidth="1"/>
    <col min="3" max="3" width="22.21875" style="272" customWidth="1"/>
    <col min="4" max="4" width="71.109375" style="272" customWidth="1"/>
    <col min="5" max="5" width="5.88671875" style="272" customWidth="1"/>
    <col min="6" max="7" width="7" style="272" customWidth="1"/>
    <col min="8" max="8" width="5.88671875" style="272" customWidth="1"/>
    <col min="9" max="10" width="7.44140625" style="272" customWidth="1"/>
    <col min="11" max="11" width="5.88671875" style="272" customWidth="1"/>
    <col min="12" max="12" width="4.44140625" style="272" customWidth="1"/>
    <col min="13" max="13" width="20.77734375" style="272" customWidth="1"/>
    <col min="14" max="16" width="7.88671875" style="272" customWidth="1"/>
    <col min="17" max="26" width="7.33203125" style="272" bestFit="1" customWidth="1"/>
    <col min="27" max="267" width="5.6640625" style="272"/>
    <col min="268" max="269" width="7.44140625" style="272" customWidth="1"/>
    <col min="270" max="523" width="5.6640625" style="272"/>
    <col min="524" max="525" width="7.44140625" style="272" customWidth="1"/>
    <col min="526" max="779" width="5.6640625" style="272"/>
    <col min="780" max="781" width="7.44140625" style="272" customWidth="1"/>
    <col min="782" max="1035" width="5.6640625" style="272"/>
    <col min="1036" max="1037" width="7.44140625" style="272" customWidth="1"/>
    <col min="1038" max="1291" width="5.6640625" style="272"/>
    <col min="1292" max="1293" width="7.44140625" style="272" customWidth="1"/>
    <col min="1294" max="1547" width="5.6640625" style="272"/>
    <col min="1548" max="1549" width="7.44140625" style="272" customWidth="1"/>
    <col min="1550" max="1803" width="5.6640625" style="272"/>
    <col min="1804" max="1805" width="7.44140625" style="272" customWidth="1"/>
    <col min="1806" max="2059" width="5.6640625" style="272"/>
    <col min="2060" max="2061" width="7.44140625" style="272" customWidth="1"/>
    <col min="2062" max="2315" width="5.6640625" style="272"/>
    <col min="2316" max="2317" width="7.44140625" style="272" customWidth="1"/>
    <col min="2318" max="2571" width="5.6640625" style="272"/>
    <col min="2572" max="2573" width="7.44140625" style="272" customWidth="1"/>
    <col min="2574" max="2827" width="5.6640625" style="272"/>
    <col min="2828" max="2829" width="7.44140625" style="272" customWidth="1"/>
    <col min="2830" max="3083" width="5.6640625" style="272"/>
    <col min="3084" max="3085" width="7.44140625" style="272" customWidth="1"/>
    <col min="3086" max="3339" width="5.6640625" style="272"/>
    <col min="3340" max="3341" width="7.44140625" style="272" customWidth="1"/>
    <col min="3342" max="3595" width="5.6640625" style="272"/>
    <col min="3596" max="3597" width="7.44140625" style="272" customWidth="1"/>
    <col min="3598" max="3851" width="5.6640625" style="272"/>
    <col min="3852" max="3853" width="7.44140625" style="272" customWidth="1"/>
    <col min="3854" max="4107" width="5.6640625" style="272"/>
    <col min="4108" max="4109" width="7.44140625" style="272" customWidth="1"/>
    <col min="4110" max="4363" width="5.6640625" style="272"/>
    <col min="4364" max="4365" width="7.44140625" style="272" customWidth="1"/>
    <col min="4366" max="4619" width="5.6640625" style="272"/>
    <col min="4620" max="4621" width="7.44140625" style="272" customWidth="1"/>
    <col min="4622" max="4875" width="5.6640625" style="272"/>
    <col min="4876" max="4877" width="7.44140625" style="272" customWidth="1"/>
    <col min="4878" max="5131" width="5.6640625" style="272"/>
    <col min="5132" max="5133" width="7.44140625" style="272" customWidth="1"/>
    <col min="5134" max="5387" width="5.6640625" style="272"/>
    <col min="5388" max="5389" width="7.44140625" style="272" customWidth="1"/>
    <col min="5390" max="5643" width="5.6640625" style="272"/>
    <col min="5644" max="5645" width="7.44140625" style="272" customWidth="1"/>
    <col min="5646" max="5899" width="5.6640625" style="272"/>
    <col min="5900" max="5901" width="7.44140625" style="272" customWidth="1"/>
    <col min="5902" max="6155" width="5.6640625" style="272"/>
    <col min="6156" max="6157" width="7.44140625" style="272" customWidth="1"/>
    <col min="6158" max="6411" width="5.6640625" style="272"/>
    <col min="6412" max="6413" width="7.44140625" style="272" customWidth="1"/>
    <col min="6414" max="6667" width="5.6640625" style="272"/>
    <col min="6668" max="6669" width="7.44140625" style="272" customWidth="1"/>
    <col min="6670" max="6923" width="5.6640625" style="272"/>
    <col min="6924" max="6925" width="7.44140625" style="272" customWidth="1"/>
    <col min="6926" max="7179" width="5.6640625" style="272"/>
    <col min="7180" max="7181" width="7.44140625" style="272" customWidth="1"/>
    <col min="7182" max="7435" width="5.6640625" style="272"/>
    <col min="7436" max="7437" width="7.44140625" style="272" customWidth="1"/>
    <col min="7438" max="7691" width="5.6640625" style="272"/>
    <col min="7692" max="7693" width="7.44140625" style="272" customWidth="1"/>
    <col min="7694" max="7947" width="5.6640625" style="272"/>
    <col min="7948" max="7949" width="7.44140625" style="272" customWidth="1"/>
    <col min="7950" max="8203" width="5.6640625" style="272"/>
    <col min="8204" max="8205" width="7.44140625" style="272" customWidth="1"/>
    <col min="8206" max="8459" width="5.6640625" style="272"/>
    <col min="8460" max="8461" width="7.44140625" style="272" customWidth="1"/>
    <col min="8462" max="8715" width="5.6640625" style="272"/>
    <col min="8716" max="8717" width="7.44140625" style="272" customWidth="1"/>
    <col min="8718" max="8971" width="5.6640625" style="272"/>
    <col min="8972" max="8973" width="7.44140625" style="272" customWidth="1"/>
    <col min="8974" max="9227" width="5.6640625" style="272"/>
    <col min="9228" max="9229" width="7.44140625" style="272" customWidth="1"/>
    <col min="9230" max="9483" width="5.6640625" style="272"/>
    <col min="9484" max="9485" width="7.44140625" style="272" customWidth="1"/>
    <col min="9486" max="9739" width="5.6640625" style="272"/>
    <col min="9740" max="9741" width="7.44140625" style="272" customWidth="1"/>
    <col min="9742" max="9995" width="5.6640625" style="272"/>
    <col min="9996" max="9997" width="7.44140625" style="272" customWidth="1"/>
    <col min="9998" max="10251" width="5.6640625" style="272"/>
    <col min="10252" max="10253" width="7.44140625" style="272" customWidth="1"/>
    <col min="10254" max="10507" width="5.6640625" style="272"/>
    <col min="10508" max="10509" width="7.44140625" style="272" customWidth="1"/>
    <col min="10510" max="10763" width="5.6640625" style="272"/>
    <col min="10764" max="10765" width="7.44140625" style="272" customWidth="1"/>
    <col min="10766" max="11019" width="5.6640625" style="272"/>
    <col min="11020" max="11021" width="7.44140625" style="272" customWidth="1"/>
    <col min="11022" max="11275" width="5.6640625" style="272"/>
    <col min="11276" max="11277" width="7.44140625" style="272" customWidth="1"/>
    <col min="11278" max="11531" width="5.6640625" style="272"/>
    <col min="11532" max="11533" width="7.44140625" style="272" customWidth="1"/>
    <col min="11534" max="11787" width="5.6640625" style="272"/>
    <col min="11788" max="11789" width="7.44140625" style="272" customWidth="1"/>
    <col min="11790" max="12043" width="5.6640625" style="272"/>
    <col min="12044" max="12045" width="7.44140625" style="272" customWidth="1"/>
    <col min="12046" max="12299" width="5.6640625" style="272"/>
    <col min="12300" max="12301" width="7.44140625" style="272" customWidth="1"/>
    <col min="12302" max="12555" width="5.6640625" style="272"/>
    <col min="12556" max="12557" width="7.44140625" style="272" customWidth="1"/>
    <col min="12558" max="12811" width="5.6640625" style="272"/>
    <col min="12812" max="12813" width="7.44140625" style="272" customWidth="1"/>
    <col min="12814" max="13067" width="5.6640625" style="272"/>
    <col min="13068" max="13069" width="7.44140625" style="272" customWidth="1"/>
    <col min="13070" max="13323" width="5.6640625" style="272"/>
    <col min="13324" max="13325" width="7.44140625" style="272" customWidth="1"/>
    <col min="13326" max="13579" width="5.6640625" style="272"/>
    <col min="13580" max="13581" width="7.44140625" style="272" customWidth="1"/>
    <col min="13582" max="13835" width="5.6640625" style="272"/>
    <col min="13836" max="13837" width="7.44140625" style="272" customWidth="1"/>
    <col min="13838" max="14091" width="5.6640625" style="272"/>
    <col min="14092" max="14093" width="7.44140625" style="272" customWidth="1"/>
    <col min="14094" max="14347" width="5.6640625" style="272"/>
    <col min="14348" max="14349" width="7.44140625" style="272" customWidth="1"/>
    <col min="14350" max="14603" width="5.6640625" style="272"/>
    <col min="14604" max="14605" width="7.44140625" style="272" customWidth="1"/>
    <col min="14606" max="14859" width="5.6640625" style="272"/>
    <col min="14860" max="14861" width="7.44140625" style="272" customWidth="1"/>
    <col min="14862" max="15115" width="5.6640625" style="272"/>
    <col min="15116" max="15117" width="7.44140625" style="272" customWidth="1"/>
    <col min="15118" max="15371" width="5.6640625" style="272"/>
    <col min="15372" max="15373" width="7.44140625" style="272" customWidth="1"/>
    <col min="15374" max="15627" width="5.6640625" style="272"/>
    <col min="15628" max="15629" width="7.44140625" style="272" customWidth="1"/>
    <col min="15630" max="15883" width="5.6640625" style="272"/>
    <col min="15884" max="15885" width="7.44140625" style="272" customWidth="1"/>
    <col min="15886" max="16139" width="5.6640625" style="272"/>
    <col min="16140" max="16141" width="7.44140625" style="272" customWidth="1"/>
    <col min="16142" max="16384" width="5.6640625" style="272"/>
  </cols>
  <sheetData>
    <row r="1" spans="1:28" ht="36.75" customHeight="1" x14ac:dyDescent="0.2">
      <c r="A1" s="416"/>
      <c r="B1" s="417" t="s">
        <v>450</v>
      </c>
      <c r="C1" s="417"/>
      <c r="D1" s="417"/>
      <c r="E1" s="417"/>
      <c r="F1" s="417"/>
      <c r="G1" s="417"/>
      <c r="H1" s="417"/>
      <c r="I1" s="417"/>
      <c r="J1" s="417"/>
      <c r="K1" s="417"/>
      <c r="L1" s="417"/>
      <c r="M1" s="417"/>
      <c r="N1" s="416"/>
    </row>
    <row r="2" spans="1:28" ht="28.5" customHeight="1" x14ac:dyDescent="0.2">
      <c r="B2" s="1191" t="s">
        <v>449</v>
      </c>
      <c r="C2" s="1191"/>
      <c r="D2" s="1191"/>
      <c r="E2" s="1191"/>
      <c r="F2" s="1191"/>
      <c r="G2" s="1191"/>
      <c r="H2" s="1191"/>
      <c r="I2" s="1191"/>
      <c r="J2" s="1191"/>
      <c r="K2" s="1191"/>
      <c r="L2" s="1191"/>
      <c r="M2" s="1191"/>
      <c r="O2" s="413"/>
      <c r="P2" s="1175"/>
      <c r="Q2" s="1175"/>
      <c r="R2" s="1175"/>
      <c r="S2" s="1175"/>
      <c r="T2" s="1175"/>
      <c r="U2" s="1175"/>
      <c r="V2" s="1175"/>
      <c r="W2" s="1175"/>
      <c r="X2" s="1175"/>
      <c r="Y2" s="1175"/>
      <c r="Z2" s="1175"/>
      <c r="AA2" s="1175"/>
      <c r="AB2" s="1175"/>
    </row>
    <row r="3" spans="1:28" ht="28.5" customHeight="1" x14ac:dyDescent="0.2">
      <c r="B3" s="414"/>
      <c r="C3" s="414"/>
      <c r="D3" s="414"/>
      <c r="E3" s="414"/>
      <c r="F3" s="414"/>
      <c r="G3" s="414"/>
      <c r="H3" s="414"/>
      <c r="I3" s="415"/>
      <c r="J3" s="415" t="s">
        <v>448</v>
      </c>
      <c r="K3" s="380"/>
      <c r="L3" s="414"/>
      <c r="M3" s="380"/>
      <c r="O3" s="413"/>
      <c r="P3" s="409"/>
      <c r="Q3" s="409"/>
      <c r="R3" s="409"/>
      <c r="S3" s="409"/>
      <c r="T3" s="409"/>
      <c r="U3" s="409"/>
      <c r="V3" s="409"/>
      <c r="W3" s="409"/>
      <c r="X3" s="409"/>
      <c r="Y3" s="409"/>
      <c r="Z3" s="409"/>
      <c r="AA3" s="409"/>
      <c r="AB3" s="409"/>
    </row>
    <row r="4" spans="1:28" ht="52.5" customHeight="1" x14ac:dyDescent="0.4">
      <c r="B4" s="1176" t="s">
        <v>447</v>
      </c>
      <c r="C4" s="1179" t="s">
        <v>446</v>
      </c>
      <c r="D4" s="1182" t="s">
        <v>445</v>
      </c>
      <c r="E4" s="1185" t="s">
        <v>444</v>
      </c>
      <c r="F4" s="1186"/>
      <c r="G4" s="412"/>
      <c r="H4" s="1185" t="s">
        <v>35</v>
      </c>
      <c r="I4" s="1186"/>
      <c r="J4" s="1186"/>
      <c r="K4" s="1185" t="s">
        <v>36</v>
      </c>
      <c r="L4" s="1186"/>
      <c r="M4" s="1186"/>
      <c r="N4" s="1186"/>
      <c r="O4" s="1186"/>
      <c r="P4" s="1187"/>
      <c r="Q4" s="411"/>
      <c r="R4" s="411"/>
      <c r="S4" s="411"/>
      <c r="T4" s="411"/>
      <c r="U4" s="411"/>
      <c r="V4" s="411"/>
      <c r="W4" s="411"/>
      <c r="X4" s="411"/>
      <c r="Y4" s="411"/>
      <c r="Z4" s="411"/>
      <c r="AA4" s="411"/>
      <c r="AB4" s="410"/>
    </row>
    <row r="5" spans="1:28" ht="23.4" customHeight="1" x14ac:dyDescent="0.2">
      <c r="B5" s="1177"/>
      <c r="C5" s="1180"/>
      <c r="D5" s="1183"/>
      <c r="E5" s="1188"/>
      <c r="F5" s="1194" t="s">
        <v>443</v>
      </c>
      <c r="G5" s="1196" t="s">
        <v>442</v>
      </c>
      <c r="H5" s="1198"/>
      <c r="I5" s="1200" t="s">
        <v>441</v>
      </c>
      <c r="J5" s="1200" t="s">
        <v>440</v>
      </c>
      <c r="K5" s="1192"/>
      <c r="L5" s="1203" t="s">
        <v>439</v>
      </c>
      <c r="M5" s="1204"/>
      <c r="N5" s="1202" t="s">
        <v>438</v>
      </c>
      <c r="O5" s="1202"/>
      <c r="P5" s="1202"/>
      <c r="Q5" s="409"/>
      <c r="R5" s="409"/>
      <c r="S5" s="409"/>
      <c r="T5" s="409"/>
      <c r="U5" s="409"/>
      <c r="V5" s="409"/>
      <c r="W5" s="409"/>
      <c r="X5" s="409"/>
      <c r="Y5" s="409"/>
      <c r="Z5" s="409"/>
      <c r="AA5" s="409"/>
      <c r="AB5" s="409"/>
    </row>
    <row r="6" spans="1:28" ht="78.599999999999994" customHeight="1" x14ac:dyDescent="0.2">
      <c r="B6" s="1178"/>
      <c r="C6" s="1181"/>
      <c r="D6" s="1184"/>
      <c r="E6" s="1189"/>
      <c r="F6" s="1195"/>
      <c r="G6" s="1197"/>
      <c r="H6" s="1199"/>
      <c r="I6" s="1201"/>
      <c r="J6" s="1201"/>
      <c r="K6" s="1193"/>
      <c r="L6" s="1205"/>
      <c r="M6" s="1206"/>
      <c r="N6" s="407" t="s">
        <v>437</v>
      </c>
      <c r="O6" s="408" t="s">
        <v>436</v>
      </c>
      <c r="P6" s="407" t="s">
        <v>435</v>
      </c>
    </row>
    <row r="7" spans="1:28" ht="24" customHeight="1" x14ac:dyDescent="0.2">
      <c r="B7" s="406"/>
      <c r="C7" s="406"/>
      <c r="D7" s="405"/>
      <c r="E7" s="403"/>
      <c r="F7" s="402"/>
      <c r="G7" s="401"/>
      <c r="H7" s="400"/>
      <c r="I7" s="399"/>
      <c r="J7" s="399"/>
      <c r="K7" s="398"/>
      <c r="L7" s="1190"/>
      <c r="M7" s="1190"/>
      <c r="N7" s="397"/>
      <c r="O7" s="397"/>
      <c r="P7" s="397"/>
    </row>
    <row r="8" spans="1:28" ht="24" customHeight="1" x14ac:dyDescent="0.2">
      <c r="B8" s="403"/>
      <c r="C8" s="403"/>
      <c r="D8" s="404"/>
      <c r="E8" s="403"/>
      <c r="F8" s="402"/>
      <c r="G8" s="401"/>
      <c r="H8" s="400"/>
      <c r="I8" s="399"/>
      <c r="J8" s="399"/>
      <c r="K8" s="398"/>
      <c r="L8" s="1190"/>
      <c r="M8" s="1190"/>
      <c r="N8" s="397"/>
      <c r="O8" s="397"/>
      <c r="P8" s="397"/>
    </row>
    <row r="9" spans="1:28" ht="24" customHeight="1" x14ac:dyDescent="0.2">
      <c r="B9" s="403"/>
      <c r="C9" s="403"/>
      <c r="D9" s="404"/>
      <c r="E9" s="403"/>
      <c r="F9" s="402"/>
      <c r="G9" s="401"/>
      <c r="H9" s="400"/>
      <c r="I9" s="399"/>
      <c r="J9" s="399"/>
      <c r="K9" s="398"/>
      <c r="L9" s="1190"/>
      <c r="M9" s="1190"/>
      <c r="N9" s="397"/>
      <c r="O9" s="397"/>
      <c r="P9" s="397"/>
    </row>
    <row r="10" spans="1:28" ht="24" customHeight="1" x14ac:dyDescent="0.2">
      <c r="B10" s="403"/>
      <c r="C10" s="403"/>
      <c r="D10" s="404"/>
      <c r="E10" s="403"/>
      <c r="F10" s="402"/>
      <c r="G10" s="401"/>
      <c r="H10" s="400"/>
      <c r="I10" s="399"/>
      <c r="J10" s="399"/>
      <c r="K10" s="398"/>
      <c r="L10" s="1190"/>
      <c r="M10" s="1190"/>
      <c r="N10" s="397"/>
      <c r="O10" s="397"/>
      <c r="P10" s="397"/>
    </row>
    <row r="11" spans="1:28" ht="24" customHeight="1" x14ac:dyDescent="0.2">
      <c r="B11" s="406"/>
      <c r="C11" s="406"/>
      <c r="D11" s="405"/>
      <c r="E11" s="403"/>
      <c r="F11" s="402"/>
      <c r="G11" s="401"/>
      <c r="H11" s="400"/>
      <c r="I11" s="399"/>
      <c r="J11" s="399"/>
      <c r="K11" s="398"/>
      <c r="L11" s="1190"/>
      <c r="M11" s="1190"/>
      <c r="N11" s="397"/>
      <c r="O11" s="397"/>
      <c r="P11" s="397"/>
    </row>
    <row r="12" spans="1:28" ht="24" customHeight="1" x14ac:dyDescent="0.2">
      <c r="B12" s="403"/>
      <c r="C12" s="403"/>
      <c r="D12" s="404"/>
      <c r="E12" s="403"/>
      <c r="F12" s="402"/>
      <c r="G12" s="401"/>
      <c r="H12" s="400"/>
      <c r="I12" s="399"/>
      <c r="J12" s="399"/>
      <c r="K12" s="398"/>
      <c r="L12" s="1190"/>
      <c r="M12" s="1190"/>
      <c r="N12" s="397"/>
      <c r="O12" s="397"/>
      <c r="P12" s="397"/>
    </row>
    <row r="13" spans="1:28" ht="24" customHeight="1" x14ac:dyDescent="0.2">
      <c r="B13" s="403"/>
      <c r="C13" s="403"/>
      <c r="D13" s="404"/>
      <c r="E13" s="403"/>
      <c r="F13" s="402"/>
      <c r="G13" s="401"/>
      <c r="H13" s="400"/>
      <c r="I13" s="399"/>
      <c r="J13" s="399"/>
      <c r="K13" s="398"/>
      <c r="L13" s="1190"/>
      <c r="M13" s="1190"/>
      <c r="N13" s="397"/>
      <c r="O13" s="397"/>
      <c r="P13" s="397"/>
    </row>
    <row r="14" spans="1:28" ht="24" customHeight="1" x14ac:dyDescent="0.2">
      <c r="B14" s="403"/>
      <c r="C14" s="403"/>
      <c r="D14" s="404"/>
      <c r="E14" s="403"/>
      <c r="F14" s="402"/>
      <c r="G14" s="401"/>
      <c r="H14" s="400"/>
      <c r="I14" s="399"/>
      <c r="J14" s="399"/>
      <c r="K14" s="398"/>
      <c r="L14" s="1190"/>
      <c r="M14" s="1190"/>
      <c r="N14" s="397"/>
      <c r="O14" s="397"/>
      <c r="P14" s="397"/>
    </row>
    <row r="15" spans="1:28" ht="24" customHeight="1" x14ac:dyDescent="0.2">
      <c r="B15" s="403"/>
      <c r="C15" s="403"/>
      <c r="D15" s="404"/>
      <c r="E15" s="403"/>
      <c r="F15" s="402"/>
      <c r="G15" s="401"/>
      <c r="H15" s="400"/>
      <c r="I15" s="399"/>
      <c r="J15" s="399"/>
      <c r="K15" s="398"/>
      <c r="L15" s="1190"/>
      <c r="M15" s="1190"/>
      <c r="N15" s="397"/>
      <c r="O15" s="397"/>
      <c r="P15" s="397"/>
    </row>
    <row r="16" spans="1:28" s="387" customFormat="1" ht="21.75" customHeight="1" x14ac:dyDescent="0.2">
      <c r="B16" s="396"/>
      <c r="C16" s="395"/>
      <c r="D16" s="394"/>
      <c r="E16" s="393"/>
      <c r="F16" s="393"/>
      <c r="G16" s="393"/>
      <c r="H16" s="393"/>
      <c r="I16" s="393"/>
      <c r="J16" s="1210"/>
      <c r="K16" s="1210"/>
      <c r="L16" s="1210"/>
      <c r="M16" s="1210"/>
    </row>
    <row r="17" spans="2:21" s="387" customFormat="1" ht="21.75" customHeight="1" x14ac:dyDescent="0.2">
      <c r="B17" s="396"/>
      <c r="C17" s="395"/>
      <c r="D17" s="394"/>
      <c r="E17" s="393"/>
      <c r="F17" s="393"/>
      <c r="G17" s="393"/>
      <c r="H17" s="393"/>
      <c r="I17" s="393"/>
      <c r="J17" s="386"/>
      <c r="K17" s="386"/>
      <c r="L17" s="386"/>
      <c r="M17" s="386"/>
    </row>
    <row r="18" spans="2:21" s="387" customFormat="1" ht="28.5" customHeight="1" x14ac:dyDescent="0.2">
      <c r="B18" s="388"/>
      <c r="C18" s="388"/>
      <c r="D18" s="392"/>
      <c r="E18" s="392"/>
      <c r="F18" s="382"/>
      <c r="G18" s="382"/>
      <c r="H18" s="382"/>
      <c r="I18" s="382"/>
      <c r="J18" s="382"/>
      <c r="K18" s="112"/>
      <c r="L18" s="112"/>
      <c r="M18" s="112"/>
      <c r="U18" s="389"/>
    </row>
    <row r="19" spans="2:21" s="389" customFormat="1" ht="42" customHeight="1" x14ac:dyDescent="0.2">
      <c r="B19" s="390"/>
      <c r="C19" s="390"/>
      <c r="D19" s="390"/>
      <c r="E19" s="390"/>
      <c r="F19" s="391"/>
      <c r="G19" s="391"/>
      <c r="H19" s="391"/>
      <c r="I19" s="391"/>
      <c r="J19" s="391"/>
      <c r="K19" s="112"/>
      <c r="L19" s="112"/>
      <c r="M19" s="112"/>
      <c r="U19" s="387"/>
    </row>
    <row r="20" spans="2:21" s="389" customFormat="1" ht="42" customHeight="1" x14ac:dyDescent="0.2">
      <c r="B20" s="390"/>
      <c r="C20" s="390"/>
      <c r="D20" s="390"/>
      <c r="E20" s="390"/>
      <c r="F20" s="382"/>
      <c r="G20" s="382"/>
      <c r="H20" s="382"/>
      <c r="I20" s="382"/>
      <c r="J20" s="382"/>
      <c r="K20" s="112"/>
      <c r="L20" s="112"/>
      <c r="M20" s="112"/>
      <c r="U20" s="387"/>
    </row>
    <row r="21" spans="2:21" s="387" customFormat="1" ht="42" customHeight="1" x14ac:dyDescent="0.2">
      <c r="B21" s="388"/>
      <c r="C21" s="388"/>
      <c r="D21" s="388"/>
      <c r="E21" s="388"/>
      <c r="F21" s="382"/>
      <c r="G21" s="382"/>
      <c r="H21" s="382"/>
      <c r="I21" s="382"/>
      <c r="J21" s="382"/>
      <c r="K21" s="112"/>
      <c r="L21" s="112"/>
      <c r="M21" s="112"/>
    </row>
    <row r="22" spans="2:21" ht="42" customHeight="1" x14ac:dyDescent="0.2">
      <c r="B22" s="380"/>
      <c r="C22" s="380"/>
      <c r="D22" s="380"/>
      <c r="E22" s="380"/>
      <c r="F22" s="382"/>
      <c r="G22" s="382"/>
      <c r="H22" s="382"/>
      <c r="I22" s="382"/>
      <c r="J22" s="382"/>
      <c r="K22" s="386"/>
      <c r="L22" s="386"/>
      <c r="M22" s="386"/>
      <c r="N22" s="384"/>
      <c r="O22" s="384"/>
      <c r="P22" s="384"/>
      <c r="Q22" s="384"/>
      <c r="R22" s="384"/>
      <c r="S22" s="384"/>
    </row>
    <row r="23" spans="2:21" ht="42" customHeight="1" x14ac:dyDescent="0.2">
      <c r="B23" s="380"/>
      <c r="C23" s="380"/>
      <c r="D23" s="380"/>
      <c r="E23" s="380"/>
      <c r="F23" s="382"/>
      <c r="G23" s="382"/>
      <c r="H23" s="382"/>
      <c r="I23" s="382"/>
      <c r="J23" s="382"/>
      <c r="K23" s="385"/>
      <c r="L23" s="385"/>
      <c r="M23" s="385"/>
      <c r="N23" s="384"/>
      <c r="O23" s="384"/>
      <c r="P23" s="384"/>
      <c r="Q23" s="384"/>
      <c r="R23" s="384"/>
      <c r="S23" s="384"/>
    </row>
    <row r="24" spans="2:21" ht="21.75" customHeight="1" x14ac:dyDescent="0.2">
      <c r="B24" s="380"/>
      <c r="C24" s="380"/>
      <c r="D24" s="380"/>
      <c r="E24" s="380"/>
      <c r="F24" s="380"/>
      <c r="G24" s="380"/>
      <c r="H24" s="380"/>
      <c r="I24" s="382"/>
      <c r="J24" s="382"/>
      <c r="K24" s="383"/>
      <c r="L24" s="383"/>
      <c r="M24" s="383"/>
    </row>
    <row r="25" spans="2:21" ht="21.75" customHeight="1" x14ac:dyDescent="0.2">
      <c r="B25" s="380"/>
      <c r="C25" s="380"/>
      <c r="D25" s="380"/>
      <c r="E25" s="380"/>
      <c r="F25" s="380"/>
      <c r="G25" s="380"/>
      <c r="H25" s="380"/>
      <c r="I25" s="382"/>
      <c r="J25" s="382"/>
      <c r="K25" s="112"/>
      <c r="L25" s="112"/>
      <c r="M25" s="112"/>
    </row>
    <row r="26" spans="2:21" ht="39.75" customHeight="1" x14ac:dyDescent="0.2">
      <c r="B26" s="381"/>
      <c r="C26" s="381"/>
      <c r="D26" s="381"/>
      <c r="E26" s="381"/>
      <c r="F26" s="381"/>
      <c r="G26" s="381"/>
      <c r="H26" s="381"/>
      <c r="I26" s="381"/>
      <c r="J26" s="381"/>
      <c r="K26" s="380"/>
      <c r="L26" s="380"/>
      <c r="M26" s="380"/>
    </row>
    <row r="27" spans="2:21" ht="19.5" customHeight="1" x14ac:dyDescent="0.2">
      <c r="B27" s="381"/>
      <c r="C27" s="381"/>
      <c r="D27" s="381"/>
      <c r="E27" s="381"/>
      <c r="F27" s="381"/>
      <c r="G27" s="381"/>
      <c r="H27" s="381"/>
      <c r="I27" s="381"/>
      <c r="J27" s="381"/>
      <c r="K27" s="380"/>
      <c r="L27" s="380"/>
      <c r="M27" s="380"/>
    </row>
    <row r="28" spans="2:21" x14ac:dyDescent="0.2">
      <c r="B28" s="380"/>
      <c r="C28" s="380"/>
      <c r="D28" s="380"/>
      <c r="E28" s="380"/>
      <c r="F28" s="380"/>
      <c r="G28" s="380"/>
      <c r="H28" s="380"/>
      <c r="I28" s="380"/>
      <c r="J28" s="380"/>
      <c r="K28" s="380"/>
      <c r="L28" s="380"/>
      <c r="M28" s="380"/>
    </row>
    <row r="29" spans="2:21" x14ac:dyDescent="0.2">
      <c r="B29" s="380"/>
      <c r="C29" s="380"/>
      <c r="D29" s="380"/>
      <c r="E29" s="380"/>
      <c r="F29" s="380"/>
      <c r="G29" s="380"/>
      <c r="H29" s="380"/>
      <c r="I29" s="380"/>
      <c r="J29" s="380"/>
      <c r="K29" s="380"/>
      <c r="L29" s="380"/>
      <c r="M29" s="380"/>
    </row>
    <row r="30" spans="2:21" ht="27.75" customHeight="1" x14ac:dyDescent="0.2">
      <c r="B30" s="380"/>
      <c r="C30" s="380"/>
      <c r="D30" s="381"/>
      <c r="E30" s="380"/>
      <c r="F30" s="380"/>
      <c r="G30" s="380"/>
      <c r="H30" s="380"/>
      <c r="I30" s="380"/>
      <c r="J30" s="380"/>
      <c r="K30" s="380"/>
      <c r="L30" s="380"/>
      <c r="M30" s="380"/>
    </row>
    <row r="31" spans="2:21" ht="19.5" customHeight="1" x14ac:dyDescent="0.2">
      <c r="B31" s="380"/>
      <c r="C31" s="380"/>
      <c r="D31" s="380"/>
      <c r="E31" s="380"/>
      <c r="F31" s="380"/>
      <c r="G31" s="380"/>
      <c r="H31" s="380"/>
      <c r="I31" s="380"/>
      <c r="J31" s="380"/>
      <c r="K31" s="380"/>
      <c r="L31" s="380"/>
      <c r="M31" s="380"/>
    </row>
    <row r="32" spans="2:21" ht="34.5" customHeight="1" x14ac:dyDescent="0.2">
      <c r="B32" s="380"/>
      <c r="C32" s="380"/>
      <c r="D32" s="380"/>
      <c r="E32" s="380"/>
      <c r="F32" s="380"/>
      <c r="G32" s="380"/>
      <c r="H32" s="380"/>
      <c r="I32" s="380"/>
      <c r="J32" s="380"/>
      <c r="K32" s="380"/>
      <c r="L32" s="380"/>
      <c r="M32" s="380"/>
    </row>
    <row r="33" spans="2:13" x14ac:dyDescent="0.2">
      <c r="B33" s="380"/>
      <c r="C33" s="380"/>
      <c r="D33" s="380"/>
      <c r="E33" s="380"/>
      <c r="F33" s="380"/>
      <c r="G33" s="380"/>
      <c r="H33" s="380"/>
      <c r="I33" s="380"/>
      <c r="J33" s="380"/>
      <c r="K33" s="380"/>
      <c r="L33" s="380"/>
      <c r="M33" s="380"/>
    </row>
    <row r="34" spans="2:13" x14ac:dyDescent="0.2">
      <c r="B34" s="380"/>
      <c r="C34" s="380"/>
      <c r="D34" s="380"/>
      <c r="E34" s="380"/>
      <c r="F34" s="380"/>
      <c r="G34" s="380"/>
      <c r="H34" s="380"/>
      <c r="I34" s="380"/>
      <c r="J34" s="380"/>
      <c r="K34" s="380"/>
      <c r="L34" s="380"/>
      <c r="M34" s="380"/>
    </row>
    <row r="35" spans="2:13" ht="26.25" customHeight="1" x14ac:dyDescent="0.2">
      <c r="B35" s="380"/>
      <c r="C35" s="380"/>
      <c r="D35" s="380"/>
      <c r="E35" s="380"/>
      <c r="F35" s="380"/>
      <c r="G35" s="380"/>
      <c r="H35" s="380"/>
      <c r="I35" s="380"/>
      <c r="J35" s="380"/>
      <c r="K35" s="380"/>
      <c r="L35" s="380"/>
      <c r="M35" s="380"/>
    </row>
    <row r="36" spans="2:13" ht="27.6" customHeight="1" x14ac:dyDescent="0.2">
      <c r="B36" s="1208" t="s">
        <v>434</v>
      </c>
      <c r="C36" s="1208"/>
      <c r="D36" s="1208"/>
      <c r="E36" s="1208"/>
      <c r="F36" s="1208"/>
      <c r="G36" s="1208"/>
      <c r="H36" s="1208"/>
      <c r="I36" s="1208"/>
      <c r="J36" s="1208"/>
      <c r="K36" s="1208"/>
      <c r="L36" s="1208"/>
      <c r="M36" s="1208"/>
    </row>
    <row r="37" spans="2:13" ht="26.25" customHeight="1" x14ac:dyDescent="0.2">
      <c r="B37" s="1209" t="s">
        <v>433</v>
      </c>
      <c r="C37" s="1209"/>
      <c r="D37" s="1209"/>
      <c r="E37" s="1209"/>
      <c r="F37" s="1209"/>
      <c r="G37" s="1209"/>
      <c r="H37" s="1209"/>
      <c r="I37" s="1209"/>
      <c r="J37" s="1209"/>
      <c r="K37" s="1209"/>
      <c r="L37" s="1209"/>
      <c r="M37" s="1209"/>
    </row>
    <row r="38" spans="2:13" ht="41.25" customHeight="1" x14ac:dyDescent="0.2">
      <c r="B38" s="1207" t="s">
        <v>432</v>
      </c>
      <c r="C38" s="1207"/>
      <c r="D38" s="1207"/>
      <c r="E38" s="1207"/>
      <c r="F38" s="1207"/>
      <c r="G38" s="1207"/>
      <c r="H38" s="1207"/>
      <c r="I38" s="1207"/>
      <c r="J38" s="1207"/>
      <c r="K38" s="1207"/>
      <c r="L38" s="1207"/>
      <c r="M38" s="1207"/>
    </row>
    <row r="39" spans="2:13" ht="111.6" customHeight="1" x14ac:dyDescent="0.2">
      <c r="B39" s="1207" t="s">
        <v>431</v>
      </c>
      <c r="C39" s="1207"/>
      <c r="D39" s="1207"/>
      <c r="E39" s="1207"/>
      <c r="F39" s="1207"/>
      <c r="G39" s="1207"/>
      <c r="H39" s="1207"/>
      <c r="I39" s="1207"/>
      <c r="J39" s="1207"/>
      <c r="K39" s="1207"/>
      <c r="L39" s="1207"/>
      <c r="M39" s="1207"/>
    </row>
    <row r="40" spans="2:13" ht="26.25" customHeight="1" x14ac:dyDescent="0.2">
      <c r="B40" s="1209" t="s">
        <v>430</v>
      </c>
      <c r="C40" s="1209"/>
      <c r="D40" s="1209"/>
      <c r="E40" s="1209"/>
      <c r="F40" s="1209"/>
      <c r="G40" s="1209"/>
      <c r="H40" s="1209"/>
      <c r="I40" s="1209"/>
      <c r="J40" s="1209"/>
      <c r="K40" s="1209"/>
      <c r="L40" s="1209"/>
      <c r="M40" s="1209"/>
    </row>
    <row r="41" spans="2:13" ht="48.6" customHeight="1" x14ac:dyDescent="0.2">
      <c r="B41" s="1207" t="s">
        <v>429</v>
      </c>
      <c r="C41" s="1207"/>
      <c r="D41" s="1207"/>
      <c r="E41" s="1207"/>
      <c r="F41" s="1207"/>
      <c r="G41" s="1207"/>
      <c r="H41" s="1207"/>
      <c r="I41" s="1207"/>
      <c r="J41" s="1207"/>
      <c r="K41" s="1207"/>
      <c r="L41" s="1207"/>
      <c r="M41" s="1207"/>
    </row>
    <row r="42" spans="2:13" ht="38.4" customHeight="1" x14ac:dyDescent="0.2">
      <c r="B42" s="1207" t="s">
        <v>428</v>
      </c>
      <c r="C42" s="1207"/>
      <c r="D42" s="1207"/>
      <c r="E42" s="1207"/>
      <c r="F42" s="1207"/>
      <c r="G42" s="1207"/>
      <c r="H42" s="1207"/>
      <c r="I42" s="1207"/>
      <c r="J42" s="1207"/>
      <c r="K42" s="1207"/>
      <c r="L42" s="1207"/>
      <c r="M42" s="1207"/>
    </row>
    <row r="43" spans="2:13" ht="26.25" customHeight="1" x14ac:dyDescent="0.2"/>
    <row r="44" spans="2:13" ht="26.25" customHeight="1" x14ac:dyDescent="0.2"/>
    <row r="45" spans="2:13" ht="26.25" customHeight="1" x14ac:dyDescent="0.2"/>
    <row r="46" spans="2:13" ht="26.25" customHeight="1" x14ac:dyDescent="0.2"/>
    <row r="47" spans="2:13" ht="26.25" customHeight="1" x14ac:dyDescent="0.2"/>
    <row r="48" spans="2:13" ht="26.25" customHeight="1" x14ac:dyDescent="0.2"/>
    <row r="49" s="272" customFormat="1" ht="26.25" customHeight="1" x14ac:dyDescent="0.2"/>
    <row r="50" s="272" customFormat="1" ht="27.75" customHeight="1" x14ac:dyDescent="0.2"/>
    <row r="51" s="272" customFormat="1" ht="27.75" customHeight="1" x14ac:dyDescent="0.2"/>
    <row r="52" s="272" customFormat="1" ht="42.75" customHeight="1" x14ac:dyDescent="0.2"/>
  </sheetData>
  <mergeCells count="35">
    <mergeCell ref="L14:M14"/>
    <mergeCell ref="L15:M15"/>
    <mergeCell ref="B42:M42"/>
    <mergeCell ref="B36:M36"/>
    <mergeCell ref="B37:M37"/>
    <mergeCell ref="B38:M38"/>
    <mergeCell ref="B39:M39"/>
    <mergeCell ref="B40:M40"/>
    <mergeCell ref="B41:M41"/>
    <mergeCell ref="J16:M16"/>
    <mergeCell ref="L11:M11"/>
    <mergeCell ref="L12:M12"/>
    <mergeCell ref="L13:M13"/>
    <mergeCell ref="B2:M2"/>
    <mergeCell ref="P2:S2"/>
    <mergeCell ref="K5:K6"/>
    <mergeCell ref="F5:F6"/>
    <mergeCell ref="G5:G6"/>
    <mergeCell ref="H5:H6"/>
    <mergeCell ref="I5:I6"/>
    <mergeCell ref="J5:J6"/>
    <mergeCell ref="N5:P5"/>
    <mergeCell ref="L7:M7"/>
    <mergeCell ref="L8:M8"/>
    <mergeCell ref="L9:M9"/>
    <mergeCell ref="L10:M10"/>
    <mergeCell ref="T2:AB2"/>
    <mergeCell ref="B4:B6"/>
    <mergeCell ref="C4:C6"/>
    <mergeCell ref="D4:D6"/>
    <mergeCell ref="E4:F4"/>
    <mergeCell ref="H4:J4"/>
    <mergeCell ref="K4:P4"/>
    <mergeCell ref="E5:E6"/>
    <mergeCell ref="L5:M6"/>
  </mergeCells>
  <phoneticPr fontId="4"/>
  <dataValidations count="5">
    <dataValidation type="list" allowBlank="1" showInputMessage="1" showErrorMessage="1" sqref="K7:K15 E7:E15" xr:uid="{9F177FDA-97CB-455C-953D-5109810F05BB}">
      <formula1>"○,  "</formula1>
    </dataValidation>
    <dataValidation type="list" allowBlank="1" showInputMessage="1" showErrorMessage="1" sqref="I7:I15" xr:uid="{15D79AA8-3DC4-41BA-9931-9758CB99ABB3}">
      <formula1>"A,B,C,D,E,F,G,H,I,J,K,L,M"</formula1>
    </dataValidation>
    <dataValidation type="list" allowBlank="1" showInputMessage="1" showErrorMessage="1" sqref="F7:F15" xr:uid="{477B2AC8-1689-4992-99CA-989159D05E57}">
      <formula1>"1,2,3,4,5,6,7,8,9,10,11,12,13"</formula1>
    </dataValidation>
    <dataValidation type="list" allowBlank="1" showInputMessage="1" showErrorMessage="1" sqref="J7:J15" xr:uid="{979845E6-25DD-4502-84D0-B48BEF7833D2}">
      <formula1>"ア,イ,ウ,エ,オ,カ,キ,ク,ケ,コ"</formula1>
    </dataValidation>
    <dataValidation type="list" allowBlank="1" showInputMessage="1" showErrorMessage="1" sqref="G7:G15 N7:P15" xr:uid="{237CF401-80AC-4C68-976D-60D6EE0D14AE}">
      <formula1>B.○か空白</formula1>
    </dataValidation>
  </dataValidations>
  <pageMargins left="0.31496062992125984" right="0.31496062992125984" top="0.74803149606299213" bottom="0.74803149606299213" header="0.31496062992125984" footer="0.31496062992125984"/>
  <pageSetup paperSize="9" scale="46"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FBF2-C346-46DD-B036-253C320AA812}">
  <sheetPr>
    <tabColor theme="8"/>
    <pageSetUpPr fitToPage="1"/>
  </sheetPr>
  <dimension ref="B1:J32"/>
  <sheetViews>
    <sheetView showGridLines="0" view="pageBreakPreview" zoomScale="70" zoomScaleNormal="55" zoomScaleSheetLayoutView="70" workbookViewId="0">
      <selection activeCell="AK15" sqref="AK15"/>
    </sheetView>
  </sheetViews>
  <sheetFormatPr defaultColWidth="4.88671875" defaultRowHeight="17.399999999999999" x14ac:dyDescent="0.2"/>
  <cols>
    <col min="1" max="1" width="2.109375" style="9" customWidth="1"/>
    <col min="2" max="2" width="4.109375" style="9" customWidth="1"/>
    <col min="3" max="3" width="26.88671875" style="9" customWidth="1"/>
    <col min="4" max="4" width="14" style="9" customWidth="1"/>
    <col min="5" max="5" width="7.33203125" style="9" customWidth="1"/>
    <col min="6" max="6" width="4.88671875" style="9" customWidth="1"/>
    <col min="7" max="7" width="29.44140625" style="9" customWidth="1"/>
    <col min="8" max="8" width="14" style="9" customWidth="1"/>
    <col min="9" max="9" width="7.33203125" style="9" customWidth="1"/>
    <col min="10" max="10" width="31.33203125" style="9" customWidth="1"/>
    <col min="11" max="11" width="3.109375" style="9" customWidth="1"/>
    <col min="12" max="249" width="9" style="9" customWidth="1"/>
    <col min="250" max="250" width="2.109375" style="9" customWidth="1"/>
    <col min="251" max="251" width="4.88671875" style="9" customWidth="1"/>
    <col min="252" max="252" width="25.88671875" style="9" customWidth="1"/>
    <col min="253" max="253" width="4.88671875" style="9" customWidth="1"/>
    <col min="254" max="254" width="25.88671875" style="9" customWidth="1"/>
    <col min="255" max="255" width="4.88671875" style="9" customWidth="1"/>
    <col min="256" max="256" width="25.88671875" style="9" customWidth="1"/>
    <col min="257" max="16384" width="4.88671875" style="9"/>
  </cols>
  <sheetData>
    <row r="1" spans="2:10" x14ac:dyDescent="0.2">
      <c r="B1" s="9" t="s">
        <v>408</v>
      </c>
    </row>
    <row r="2" spans="2:10" ht="21.6" x14ac:dyDescent="0.2">
      <c r="B2" s="362" t="s">
        <v>409</v>
      </c>
      <c r="C2" s="363"/>
      <c r="D2" s="363"/>
      <c r="E2" s="363"/>
      <c r="F2" s="363"/>
      <c r="G2" s="363"/>
      <c r="H2" s="363"/>
      <c r="I2" s="363"/>
      <c r="J2" s="363" t="s">
        <v>410</v>
      </c>
    </row>
    <row r="3" spans="2:10" s="1" customFormat="1" ht="24" customHeight="1" x14ac:dyDescent="0.2">
      <c r="J3" s="378" t="str">
        <f>'[2]はじめに（PC）'!D4&amp;""</f>
        <v>○○・・・・・・活動組織</v>
      </c>
    </row>
    <row r="4" spans="2:10" s="75" customFormat="1" ht="14.25" customHeight="1" x14ac:dyDescent="0.2">
      <c r="B4" s="368"/>
      <c r="C4" s="368"/>
      <c r="D4" s="379"/>
      <c r="E4" s="368"/>
      <c r="F4" s="363"/>
      <c r="G4" s="368"/>
      <c r="H4" s="379"/>
      <c r="I4" s="368"/>
      <c r="J4" s="370"/>
    </row>
    <row r="5" spans="2:10" x14ac:dyDescent="0.2">
      <c r="B5" s="371"/>
      <c r="C5" s="372"/>
      <c r="D5" s="373"/>
      <c r="E5" s="373"/>
      <c r="F5" s="373"/>
      <c r="G5" s="373"/>
      <c r="H5" s="373"/>
      <c r="I5" s="373"/>
      <c r="J5" s="374"/>
    </row>
    <row r="6" spans="2:10" x14ac:dyDescent="0.2">
      <c r="B6" s="371"/>
      <c r="C6" s="375"/>
      <c r="J6" s="371"/>
    </row>
    <row r="7" spans="2:10" x14ac:dyDescent="0.2">
      <c r="B7" s="371"/>
      <c r="C7" s="375"/>
      <c r="J7" s="371"/>
    </row>
    <row r="8" spans="2:10" x14ac:dyDescent="0.2">
      <c r="B8" s="371"/>
      <c r="C8" s="375"/>
      <c r="J8" s="371"/>
    </row>
    <row r="9" spans="2:10" x14ac:dyDescent="0.2">
      <c r="B9" s="371"/>
      <c r="C9" s="375"/>
      <c r="J9" s="371"/>
    </row>
    <row r="10" spans="2:10" x14ac:dyDescent="0.2">
      <c r="B10" s="371"/>
      <c r="C10" s="375"/>
      <c r="J10" s="371"/>
    </row>
    <row r="11" spans="2:10" x14ac:dyDescent="0.2">
      <c r="B11" s="371"/>
      <c r="C11" s="375"/>
      <c r="J11" s="371"/>
    </row>
    <row r="12" spans="2:10" x14ac:dyDescent="0.2">
      <c r="B12" s="371"/>
      <c r="C12" s="375"/>
      <c r="J12" s="371"/>
    </row>
    <row r="13" spans="2:10" x14ac:dyDescent="0.2">
      <c r="B13" s="371"/>
      <c r="C13" s="375"/>
      <c r="J13" s="371"/>
    </row>
    <row r="14" spans="2:10" x14ac:dyDescent="0.2">
      <c r="B14" s="371"/>
      <c r="C14" s="375"/>
      <c r="J14" s="371"/>
    </row>
    <row r="15" spans="2:10" x14ac:dyDescent="0.2">
      <c r="B15" s="371"/>
      <c r="C15" s="375"/>
      <c r="J15" s="371"/>
    </row>
    <row r="16" spans="2:10" x14ac:dyDescent="0.2">
      <c r="B16" s="371"/>
      <c r="C16" s="375"/>
      <c r="J16" s="371"/>
    </row>
    <row r="17" spans="2:10" x14ac:dyDescent="0.2">
      <c r="B17" s="371"/>
      <c r="C17" s="375"/>
      <c r="J17" s="371"/>
    </row>
    <row r="18" spans="2:10" x14ac:dyDescent="0.2">
      <c r="B18" s="371"/>
      <c r="C18" s="375"/>
      <c r="J18" s="371"/>
    </row>
    <row r="19" spans="2:10" x14ac:dyDescent="0.2">
      <c r="B19" s="371"/>
      <c r="C19" s="375"/>
      <c r="J19" s="371"/>
    </row>
    <row r="20" spans="2:10" x14ac:dyDescent="0.2">
      <c r="B20" s="371"/>
      <c r="C20" s="375"/>
      <c r="J20" s="371"/>
    </row>
    <row r="21" spans="2:10" x14ac:dyDescent="0.2">
      <c r="B21" s="371"/>
      <c r="C21" s="375"/>
      <c r="J21" s="371"/>
    </row>
    <row r="22" spans="2:10" x14ac:dyDescent="0.2">
      <c r="B22" s="371"/>
      <c r="C22" s="375"/>
      <c r="J22" s="371"/>
    </row>
    <row r="23" spans="2:10" x14ac:dyDescent="0.2">
      <c r="B23" s="371"/>
      <c r="C23" s="375"/>
      <c r="J23" s="371"/>
    </row>
    <row r="24" spans="2:10" x14ac:dyDescent="0.2">
      <c r="B24" s="371"/>
      <c r="C24" s="375"/>
      <c r="J24" s="371"/>
    </row>
    <row r="25" spans="2:10" x14ac:dyDescent="0.2">
      <c r="B25" s="371"/>
      <c r="C25" s="375"/>
      <c r="J25" s="371"/>
    </row>
    <row r="26" spans="2:10" x14ac:dyDescent="0.2">
      <c r="B26" s="371"/>
      <c r="C26" s="375"/>
      <c r="J26" s="371"/>
    </row>
    <row r="27" spans="2:10" x14ac:dyDescent="0.2">
      <c r="B27" s="371"/>
      <c r="C27" s="375"/>
      <c r="J27" s="371"/>
    </row>
    <row r="28" spans="2:10" x14ac:dyDescent="0.2">
      <c r="B28" s="371"/>
      <c r="C28" s="375"/>
      <c r="J28" s="371"/>
    </row>
    <row r="29" spans="2:10" x14ac:dyDescent="0.2">
      <c r="B29" s="371"/>
      <c r="C29" s="375"/>
      <c r="J29" s="371"/>
    </row>
    <row r="30" spans="2:10" x14ac:dyDescent="0.2">
      <c r="B30" s="371"/>
      <c r="C30" s="375"/>
      <c r="J30" s="371"/>
    </row>
    <row r="31" spans="2:10" x14ac:dyDescent="0.2">
      <c r="B31" s="371"/>
      <c r="C31" s="376"/>
      <c r="D31" s="83"/>
      <c r="E31" s="83"/>
      <c r="F31" s="83"/>
      <c r="G31" s="83"/>
      <c r="H31" s="83"/>
      <c r="I31" s="83"/>
      <c r="J31" s="377"/>
    </row>
    <row r="32" spans="2:10" x14ac:dyDescent="0.2">
      <c r="C32" s="9" t="s">
        <v>411</v>
      </c>
    </row>
  </sheetData>
  <phoneticPr fontId="4"/>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5D669-F15F-4E55-951A-4C2703C67B88}">
  <sheetPr>
    <tabColor theme="8"/>
    <pageSetUpPr fitToPage="1"/>
  </sheetPr>
  <dimension ref="B1:J32"/>
  <sheetViews>
    <sheetView showGridLines="0" view="pageBreakPreview" zoomScale="85" zoomScaleNormal="55" zoomScaleSheetLayoutView="85" workbookViewId="0">
      <selection activeCell="AK15" sqref="AK15"/>
    </sheetView>
  </sheetViews>
  <sheetFormatPr defaultColWidth="4.88671875" defaultRowHeight="17.399999999999999" x14ac:dyDescent="0.2"/>
  <cols>
    <col min="1" max="1" width="2.109375" style="9" customWidth="1"/>
    <col min="2" max="2" width="4.109375" style="9" customWidth="1"/>
    <col min="3" max="3" width="26.88671875" style="9" customWidth="1"/>
    <col min="4" max="4" width="14" style="9" customWidth="1"/>
    <col min="5" max="5" width="7.33203125" style="9" customWidth="1"/>
    <col min="6" max="6" width="4.88671875" style="9" customWidth="1"/>
    <col min="7" max="7" width="29.44140625" style="9" customWidth="1"/>
    <col min="8" max="8" width="14" style="9" customWidth="1"/>
    <col min="9" max="9" width="7.33203125" style="9" customWidth="1"/>
    <col min="10" max="10" width="31.33203125" style="9" customWidth="1"/>
    <col min="11" max="11" width="3.109375" style="9" customWidth="1"/>
    <col min="12" max="249" width="9" style="9" customWidth="1"/>
    <col min="250" max="250" width="2.109375" style="9" customWidth="1"/>
    <col min="251" max="251" width="4.88671875" style="9" customWidth="1"/>
    <col min="252" max="252" width="25.88671875" style="9" customWidth="1"/>
    <col min="253" max="253" width="4.88671875" style="9" customWidth="1"/>
    <col min="254" max="254" width="25.88671875" style="9" customWidth="1"/>
    <col min="255" max="255" width="4.88671875" style="9" customWidth="1"/>
    <col min="256" max="256" width="25.88671875" style="9" customWidth="1"/>
    <col min="257" max="16384" width="4.88671875" style="9"/>
  </cols>
  <sheetData>
    <row r="1" spans="2:10" x14ac:dyDescent="0.2">
      <c r="B1" s="9" t="s">
        <v>412</v>
      </c>
    </row>
    <row r="2" spans="2:10" ht="21.6" x14ac:dyDescent="0.2">
      <c r="B2" s="362" t="s">
        <v>413</v>
      </c>
      <c r="C2" s="363"/>
      <c r="D2" s="363"/>
      <c r="E2" s="363"/>
      <c r="F2" s="363"/>
      <c r="G2" s="363"/>
      <c r="H2" s="363"/>
      <c r="I2" s="363"/>
      <c r="J2" s="363" t="s">
        <v>410</v>
      </c>
    </row>
    <row r="3" spans="2:10" s="1" customFormat="1" ht="24" customHeight="1" x14ac:dyDescent="0.2">
      <c r="J3" s="378" t="str">
        <f>'[2]はじめに（PC）'!D4&amp;""</f>
        <v>○○・・・・・・活動組織</v>
      </c>
    </row>
    <row r="4" spans="2:10" s="75" customFormat="1" ht="14.25" customHeight="1" x14ac:dyDescent="0.2">
      <c r="B4" s="368"/>
      <c r="C4" s="368"/>
      <c r="D4" s="379"/>
      <c r="E4" s="368"/>
      <c r="F4" s="363"/>
      <c r="G4" s="368"/>
      <c r="H4" s="379"/>
      <c r="I4" s="368"/>
      <c r="J4" s="370"/>
    </row>
    <row r="5" spans="2:10" x14ac:dyDescent="0.2">
      <c r="B5" s="371"/>
      <c r="C5" s="372"/>
      <c r="D5" s="373"/>
      <c r="E5" s="373"/>
      <c r="F5" s="373"/>
      <c r="G5" s="373"/>
      <c r="H5" s="373"/>
      <c r="I5" s="373"/>
      <c r="J5" s="374"/>
    </row>
    <row r="6" spans="2:10" x14ac:dyDescent="0.2">
      <c r="B6" s="371"/>
      <c r="C6" s="375"/>
      <c r="J6" s="371"/>
    </row>
    <row r="7" spans="2:10" x14ac:dyDescent="0.2">
      <c r="B7" s="371"/>
      <c r="C7" s="375"/>
      <c r="J7" s="371"/>
    </row>
    <row r="8" spans="2:10" x14ac:dyDescent="0.2">
      <c r="B8" s="371"/>
      <c r="C8" s="375"/>
      <c r="J8" s="371"/>
    </row>
    <row r="9" spans="2:10" x14ac:dyDescent="0.2">
      <c r="B9" s="371"/>
      <c r="C9" s="375"/>
      <c r="J9" s="371"/>
    </row>
    <row r="10" spans="2:10" x14ac:dyDescent="0.2">
      <c r="B10" s="371"/>
      <c r="C10" s="375"/>
      <c r="J10" s="371"/>
    </row>
    <row r="11" spans="2:10" x14ac:dyDescent="0.2">
      <c r="B11" s="371"/>
      <c r="C11" s="375"/>
      <c r="J11" s="371"/>
    </row>
    <row r="12" spans="2:10" x14ac:dyDescent="0.2">
      <c r="B12" s="371"/>
      <c r="C12" s="375"/>
      <c r="J12" s="371"/>
    </row>
    <row r="13" spans="2:10" x14ac:dyDescent="0.2">
      <c r="B13" s="371"/>
      <c r="C13" s="375"/>
      <c r="J13" s="371"/>
    </row>
    <row r="14" spans="2:10" x14ac:dyDescent="0.2">
      <c r="B14" s="371"/>
      <c r="C14" s="375"/>
      <c r="J14" s="371"/>
    </row>
    <row r="15" spans="2:10" x14ac:dyDescent="0.2">
      <c r="B15" s="371"/>
      <c r="C15" s="375"/>
      <c r="J15" s="371"/>
    </row>
    <row r="16" spans="2:10" x14ac:dyDescent="0.2">
      <c r="B16" s="371"/>
      <c r="C16" s="375"/>
      <c r="J16" s="371"/>
    </row>
    <row r="17" spans="2:10" x14ac:dyDescent="0.2">
      <c r="B17" s="371"/>
      <c r="C17" s="375"/>
      <c r="J17" s="371"/>
    </row>
    <row r="18" spans="2:10" x14ac:dyDescent="0.2">
      <c r="B18" s="371"/>
      <c r="C18" s="375"/>
      <c r="J18" s="371"/>
    </row>
    <row r="19" spans="2:10" x14ac:dyDescent="0.2">
      <c r="B19" s="371"/>
      <c r="C19" s="375"/>
      <c r="J19" s="371"/>
    </row>
    <row r="20" spans="2:10" x14ac:dyDescent="0.2">
      <c r="B20" s="371"/>
      <c r="C20" s="375"/>
      <c r="J20" s="371"/>
    </row>
    <row r="21" spans="2:10" x14ac:dyDescent="0.2">
      <c r="B21" s="371"/>
      <c r="C21" s="375"/>
      <c r="J21" s="371"/>
    </row>
    <row r="22" spans="2:10" x14ac:dyDescent="0.2">
      <c r="B22" s="371"/>
      <c r="C22" s="375"/>
      <c r="J22" s="371"/>
    </row>
    <row r="23" spans="2:10" x14ac:dyDescent="0.2">
      <c r="B23" s="371"/>
      <c r="C23" s="375"/>
      <c r="J23" s="371"/>
    </row>
    <row r="24" spans="2:10" x14ac:dyDescent="0.2">
      <c r="B24" s="371"/>
      <c r="C24" s="375"/>
      <c r="J24" s="371"/>
    </row>
    <row r="25" spans="2:10" x14ac:dyDescent="0.2">
      <c r="B25" s="371"/>
      <c r="C25" s="375"/>
      <c r="J25" s="371"/>
    </row>
    <row r="26" spans="2:10" x14ac:dyDescent="0.2">
      <c r="B26" s="371"/>
      <c r="C26" s="375"/>
      <c r="J26" s="371"/>
    </row>
    <row r="27" spans="2:10" x14ac:dyDescent="0.2">
      <c r="B27" s="371"/>
      <c r="C27" s="375"/>
      <c r="J27" s="371"/>
    </row>
    <row r="28" spans="2:10" x14ac:dyDescent="0.2">
      <c r="B28" s="371"/>
      <c r="C28" s="375"/>
      <c r="J28" s="371"/>
    </row>
    <row r="29" spans="2:10" x14ac:dyDescent="0.2">
      <c r="B29" s="371"/>
      <c r="C29" s="375"/>
      <c r="J29" s="371"/>
    </row>
    <row r="30" spans="2:10" x14ac:dyDescent="0.2">
      <c r="B30" s="371"/>
      <c r="C30" s="375"/>
      <c r="J30" s="371"/>
    </row>
    <row r="31" spans="2:10" x14ac:dyDescent="0.2">
      <c r="B31" s="371"/>
      <c r="C31" s="376"/>
      <c r="D31" s="83"/>
      <c r="E31" s="83"/>
      <c r="F31" s="83"/>
      <c r="G31" s="83"/>
      <c r="H31" s="83"/>
      <c r="I31" s="83"/>
      <c r="J31" s="377"/>
    </row>
    <row r="32" spans="2:10" x14ac:dyDescent="0.2">
      <c r="C32" s="9" t="s">
        <v>414</v>
      </c>
    </row>
  </sheetData>
  <phoneticPr fontId="4"/>
  <printOptions horizontalCentered="1"/>
  <pageMargins left="0.59055118110236227" right="0.31496062992125984" top="0.74803149606299213" bottom="0.74803149606299213" header="0.31496062992125984" footer="0.31496062992125984"/>
  <pageSetup paperSize="9"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ECE9-41EB-4740-901C-558E742089B9}">
  <sheetPr>
    <tabColor rgb="FF92D050"/>
    <pageSetUpPr fitToPage="1"/>
  </sheetPr>
  <dimension ref="A1:AA245"/>
  <sheetViews>
    <sheetView showGridLines="0" tabSelected="1" view="pageBreakPreview" zoomScale="70" zoomScaleNormal="98" zoomScaleSheetLayoutView="70" workbookViewId="0">
      <selection activeCell="Q3" sqref="Q3:Q89"/>
    </sheetView>
  </sheetViews>
  <sheetFormatPr defaultColWidth="9" defaultRowHeight="16.2" x14ac:dyDescent="0.2"/>
  <cols>
    <col min="1" max="1" width="7.33203125" style="422" bestFit="1" customWidth="1"/>
    <col min="2" max="2" width="23.77734375" style="422" customWidth="1"/>
    <col min="3" max="3" width="9.109375" style="422" customWidth="1"/>
    <col min="4" max="4" width="21" style="422" customWidth="1"/>
    <col min="5" max="5" width="24.6640625" style="422" customWidth="1"/>
    <col min="6" max="11" width="9.44140625" style="422" customWidth="1"/>
    <col min="12" max="12" width="8.109375" style="422" customWidth="1"/>
    <col min="13" max="13" width="29" style="422" customWidth="1"/>
    <col min="14" max="14" width="10.88671875" style="422" customWidth="1"/>
    <col min="15" max="17" width="19.109375" style="422" customWidth="1"/>
    <col min="18" max="18" width="15.77734375" style="513" bestFit="1" customWidth="1"/>
    <col min="19" max="19" width="11.33203125" style="513" customWidth="1"/>
    <col min="20" max="20" width="25" style="513" customWidth="1"/>
    <col min="21" max="21" width="21.88671875" style="513" customWidth="1"/>
    <col min="22" max="22" width="48.109375" style="513" customWidth="1"/>
    <col min="23" max="23" width="9" style="422"/>
    <col min="24" max="24" width="36" style="422" customWidth="1"/>
    <col min="25" max="25" width="59.77734375" style="422" customWidth="1"/>
    <col min="26" max="26" width="24.6640625" style="422" customWidth="1"/>
    <col min="27" max="27" width="42" style="422" customWidth="1"/>
    <col min="28" max="28" width="7.109375" style="422" customWidth="1"/>
    <col min="29" max="16384" width="9" style="422"/>
  </cols>
  <sheetData>
    <row r="1" spans="1:27" ht="42.75" customHeight="1" x14ac:dyDescent="0.2">
      <c r="A1" s="1216"/>
      <c r="B1" s="1216"/>
      <c r="C1" s="1216"/>
      <c r="D1" s="1216"/>
      <c r="E1" s="1216"/>
      <c r="F1" s="1216"/>
      <c r="G1" s="1216"/>
      <c r="H1" s="1216"/>
      <c r="I1" s="1216"/>
      <c r="J1" s="1216"/>
      <c r="K1" s="1216"/>
      <c r="L1" s="1216"/>
      <c r="M1" s="1216"/>
      <c r="N1" s="1216"/>
      <c r="O1" s="1216"/>
      <c r="P1" s="418"/>
      <c r="Q1" s="418"/>
      <c r="R1" s="1217" t="s">
        <v>451</v>
      </c>
      <c r="S1" s="1217"/>
      <c r="T1" s="1217"/>
      <c r="U1" s="1217"/>
      <c r="V1" s="1218"/>
      <c r="W1" s="1219" t="s">
        <v>452</v>
      </c>
      <c r="X1" s="1221" t="s">
        <v>453</v>
      </c>
      <c r="Y1" s="419" t="s">
        <v>454</v>
      </c>
      <c r="Z1" s="420"/>
      <c r="AA1" s="421"/>
    </row>
    <row r="2" spans="1:27" ht="48.6" x14ac:dyDescent="0.2">
      <c r="A2" s="423" t="s">
        <v>455</v>
      </c>
      <c r="B2" s="424" t="s">
        <v>456</v>
      </c>
      <c r="C2" s="423" t="s">
        <v>457</v>
      </c>
      <c r="D2" s="424" t="s">
        <v>458</v>
      </c>
      <c r="E2" s="425" t="s">
        <v>459</v>
      </c>
      <c r="F2" s="1222" t="s">
        <v>460</v>
      </c>
      <c r="G2" s="1223"/>
      <c r="H2" s="1223"/>
      <c r="I2" s="1223"/>
      <c r="J2" s="1223"/>
      <c r="K2" s="1224"/>
      <c r="L2" s="423" t="s">
        <v>461</v>
      </c>
      <c r="M2" s="423" t="s">
        <v>462</v>
      </c>
      <c r="N2" s="426" t="s">
        <v>463</v>
      </c>
      <c r="O2" s="423" t="s">
        <v>464</v>
      </c>
      <c r="P2" s="427"/>
      <c r="Q2" s="423" t="s">
        <v>465</v>
      </c>
      <c r="R2" s="428" t="s">
        <v>466</v>
      </c>
      <c r="S2" s="429" t="s">
        <v>467</v>
      </c>
      <c r="T2" s="1225" t="s">
        <v>468</v>
      </c>
      <c r="U2" s="1226"/>
      <c r="V2" s="429" t="s">
        <v>469</v>
      </c>
      <c r="W2" s="1220"/>
      <c r="X2" s="1221"/>
      <c r="Y2" s="430" t="s">
        <v>470</v>
      </c>
      <c r="AA2" s="431"/>
    </row>
    <row r="3" spans="1:27" ht="18" customHeight="1" x14ac:dyDescent="0.2">
      <c r="A3" s="432" t="s">
        <v>11</v>
      </c>
      <c r="B3" s="433" t="s">
        <v>471</v>
      </c>
      <c r="C3" s="434" t="s">
        <v>471</v>
      </c>
      <c r="D3" s="433" t="s">
        <v>472</v>
      </c>
      <c r="E3" s="433" t="s">
        <v>473</v>
      </c>
      <c r="F3" s="434" t="s">
        <v>474</v>
      </c>
      <c r="G3" s="435" t="s">
        <v>475</v>
      </c>
      <c r="H3" s="436" t="s">
        <v>476</v>
      </c>
      <c r="I3" s="437"/>
      <c r="J3" s="437"/>
      <c r="K3" s="437"/>
      <c r="L3" s="438" t="s">
        <v>477</v>
      </c>
      <c r="M3" s="432" t="s">
        <v>415</v>
      </c>
      <c r="N3" s="439">
        <v>1</v>
      </c>
      <c r="O3" s="432" t="s">
        <v>478</v>
      </c>
      <c r="Q3" s="440" t="s">
        <v>471</v>
      </c>
      <c r="R3" s="441">
        <v>200</v>
      </c>
      <c r="S3" s="442" t="s">
        <v>479</v>
      </c>
      <c r="T3" s="442" t="s">
        <v>480</v>
      </c>
      <c r="U3" s="442" t="s">
        <v>480</v>
      </c>
      <c r="V3" s="442" t="s">
        <v>481</v>
      </c>
      <c r="W3" s="443"/>
      <c r="Y3" s="444" t="s">
        <v>482</v>
      </c>
      <c r="Z3" s="445"/>
      <c r="AA3" s="446"/>
    </row>
    <row r="4" spans="1:27" ht="18" customHeight="1" x14ac:dyDescent="0.2">
      <c r="A4" s="447" t="s">
        <v>14</v>
      </c>
      <c r="B4" s="448"/>
      <c r="C4" s="449" t="s">
        <v>483</v>
      </c>
      <c r="D4" s="450" t="s">
        <v>484</v>
      </c>
      <c r="E4" s="450" t="s">
        <v>485</v>
      </c>
      <c r="F4" s="449" t="s">
        <v>486</v>
      </c>
      <c r="G4" s="451" t="s">
        <v>487</v>
      </c>
      <c r="H4" s="452" t="s">
        <v>488</v>
      </c>
      <c r="I4" s="453"/>
      <c r="J4" s="453"/>
      <c r="K4" s="454"/>
      <c r="L4" s="455" t="s">
        <v>489</v>
      </c>
      <c r="M4" s="449" t="s">
        <v>416</v>
      </c>
      <c r="N4" s="456">
        <v>2</v>
      </c>
      <c r="O4" s="449" t="s">
        <v>490</v>
      </c>
      <c r="Q4" s="440" t="s">
        <v>471</v>
      </c>
      <c r="R4" s="441">
        <v>300</v>
      </c>
      <c r="S4" s="442" t="s">
        <v>479</v>
      </c>
      <c r="T4" s="442" t="s">
        <v>491</v>
      </c>
      <c r="U4" s="442" t="s">
        <v>491</v>
      </c>
      <c r="V4" s="442" t="s">
        <v>492</v>
      </c>
      <c r="W4" s="443"/>
      <c r="Y4" s="430" t="s">
        <v>493</v>
      </c>
      <c r="AA4" s="431"/>
    </row>
    <row r="5" spans="1:27" ht="18" customHeight="1" x14ac:dyDescent="0.2">
      <c r="C5" s="447" t="s">
        <v>494</v>
      </c>
      <c r="D5" s="450" t="s">
        <v>495</v>
      </c>
      <c r="E5" s="450" t="s">
        <v>496</v>
      </c>
      <c r="F5" s="457" t="s">
        <v>497</v>
      </c>
      <c r="G5" s="458" t="s">
        <v>498</v>
      </c>
      <c r="H5" s="459" t="s">
        <v>499</v>
      </c>
      <c r="I5" s="460"/>
      <c r="J5" s="460"/>
      <c r="K5" s="461"/>
      <c r="L5" s="462"/>
      <c r="M5" s="449" t="s">
        <v>417</v>
      </c>
      <c r="N5" s="462"/>
      <c r="O5" s="449" t="s">
        <v>500</v>
      </c>
      <c r="Q5" s="440" t="s">
        <v>471</v>
      </c>
      <c r="R5" s="463"/>
      <c r="S5" s="443"/>
      <c r="T5" s="443"/>
      <c r="U5" s="443"/>
      <c r="V5" s="443"/>
      <c r="W5" s="443"/>
      <c r="Y5" s="430" t="s">
        <v>501</v>
      </c>
      <c r="AA5" s="431"/>
    </row>
    <row r="6" spans="1:27" ht="18" customHeight="1" x14ac:dyDescent="0.2">
      <c r="D6" s="450" t="s">
        <v>502</v>
      </c>
      <c r="E6" s="450" t="s">
        <v>503</v>
      </c>
      <c r="F6" s="464" t="s">
        <v>504</v>
      </c>
      <c r="G6" s="465" t="s">
        <v>505</v>
      </c>
      <c r="H6" s="466" t="s">
        <v>506</v>
      </c>
      <c r="I6" s="466" t="s">
        <v>507</v>
      </c>
      <c r="J6" s="467" t="s">
        <v>508</v>
      </c>
      <c r="K6" s="467" t="s">
        <v>509</v>
      </c>
      <c r="L6" s="431"/>
      <c r="M6" s="449" t="s">
        <v>418</v>
      </c>
      <c r="O6" s="449" t="s">
        <v>510</v>
      </c>
      <c r="Q6" s="440" t="s">
        <v>471</v>
      </c>
      <c r="R6" s="441">
        <v>1</v>
      </c>
      <c r="S6" s="442" t="s">
        <v>511</v>
      </c>
      <c r="T6" s="442" t="s">
        <v>512</v>
      </c>
      <c r="U6" s="442" t="s">
        <v>513</v>
      </c>
      <c r="V6" s="442" t="s">
        <v>514</v>
      </c>
      <c r="W6" s="468" t="e">
        <f>COUNTIF([2]活動記録!$G$9:$L$200,【選択肢】!R6)</f>
        <v>#VALUE!</v>
      </c>
      <c r="Y6" s="430" t="s">
        <v>515</v>
      </c>
      <c r="AA6" s="431"/>
    </row>
    <row r="7" spans="1:27" ht="18" customHeight="1" x14ac:dyDescent="0.2">
      <c r="D7" s="469" t="s">
        <v>516</v>
      </c>
      <c r="E7" s="449" t="s">
        <v>517</v>
      </c>
      <c r="F7" s="430"/>
      <c r="L7" s="431"/>
      <c r="M7" s="449" t="s">
        <v>419</v>
      </c>
      <c r="O7" s="449" t="s">
        <v>518</v>
      </c>
      <c r="Q7" s="440" t="s">
        <v>471</v>
      </c>
      <c r="R7" s="441">
        <v>2</v>
      </c>
      <c r="S7" s="442" t="s">
        <v>511</v>
      </c>
      <c r="T7" s="442" t="s">
        <v>512</v>
      </c>
      <c r="U7" s="442" t="s">
        <v>211</v>
      </c>
      <c r="V7" s="442" t="s">
        <v>519</v>
      </c>
      <c r="W7" s="468" t="e">
        <f>COUNTIF([2]活動記録!$G$9:$L$200,【選択肢】!R7)</f>
        <v>#VALUE!</v>
      </c>
      <c r="Y7" s="430" t="s">
        <v>520</v>
      </c>
      <c r="AA7" s="431"/>
    </row>
    <row r="8" spans="1:27" ht="18" customHeight="1" x14ac:dyDescent="0.2">
      <c r="E8" s="449" t="s">
        <v>521</v>
      </c>
      <c r="F8" s="430"/>
      <c r="L8" s="431"/>
      <c r="M8" s="449" t="s">
        <v>420</v>
      </c>
      <c r="O8" s="449" t="s">
        <v>522</v>
      </c>
      <c r="Q8" s="440" t="s">
        <v>471</v>
      </c>
      <c r="R8" s="441">
        <v>3</v>
      </c>
      <c r="S8" s="442" t="s">
        <v>511</v>
      </c>
      <c r="T8" s="442" t="s">
        <v>139</v>
      </c>
      <c r="U8" s="442" t="s">
        <v>139</v>
      </c>
      <c r="V8" s="442" t="s">
        <v>523</v>
      </c>
      <c r="W8" s="468" t="e">
        <f>COUNTIF([2]活動記録!$G$9:$L$200,【選択肢】!R8)</f>
        <v>#VALUE!</v>
      </c>
      <c r="Y8" s="430"/>
      <c r="AA8" s="431"/>
    </row>
    <row r="9" spans="1:27" ht="18" customHeight="1" x14ac:dyDescent="0.2">
      <c r="E9" s="449" t="s">
        <v>524</v>
      </c>
      <c r="F9" s="430"/>
      <c r="L9" s="431"/>
      <c r="M9" s="449" t="s">
        <v>421</v>
      </c>
      <c r="O9" s="470" t="s">
        <v>525</v>
      </c>
      <c r="Q9" s="440" t="s">
        <v>471</v>
      </c>
      <c r="R9" s="441">
        <v>4</v>
      </c>
      <c r="S9" s="442" t="s">
        <v>511</v>
      </c>
      <c r="T9" s="442" t="s">
        <v>526</v>
      </c>
      <c r="U9" s="442" t="s">
        <v>504</v>
      </c>
      <c r="V9" s="442" t="s">
        <v>527</v>
      </c>
      <c r="W9" s="468" t="e">
        <f>COUNTIF([2]活動記録!$G$9:$L$200,【選択肢】!R9)</f>
        <v>#VALUE!</v>
      </c>
      <c r="Y9" s="444" t="s">
        <v>528</v>
      </c>
      <c r="Z9" s="445"/>
      <c r="AA9" s="446"/>
    </row>
    <row r="10" spans="1:27" ht="18" customHeight="1" x14ac:dyDescent="0.2">
      <c r="E10" s="449" t="s">
        <v>529</v>
      </c>
      <c r="F10" s="430"/>
      <c r="L10" s="431"/>
      <c r="M10" s="449" t="s">
        <v>422</v>
      </c>
      <c r="O10" s="470"/>
      <c r="Q10" s="440" t="s">
        <v>471</v>
      </c>
      <c r="R10" s="441">
        <v>5</v>
      </c>
      <c r="S10" s="442" t="s">
        <v>511</v>
      </c>
      <c r="T10" s="442" t="s">
        <v>526</v>
      </c>
      <c r="U10" s="442" t="s">
        <v>504</v>
      </c>
      <c r="V10" s="442" t="s">
        <v>530</v>
      </c>
      <c r="W10" s="468" t="e">
        <f>COUNTIF([2]活動記録!$G$9:$L$200,【選択肢】!R10)</f>
        <v>#VALUE!</v>
      </c>
      <c r="Y10" s="471" t="s">
        <v>531</v>
      </c>
      <c r="Z10" s="472"/>
      <c r="AA10" s="473"/>
    </row>
    <row r="11" spans="1:27" ht="18" customHeight="1" x14ac:dyDescent="0.2">
      <c r="E11" s="447" t="s">
        <v>532</v>
      </c>
      <c r="F11" s="430"/>
      <c r="L11" s="431"/>
      <c r="M11" s="449" t="s">
        <v>423</v>
      </c>
      <c r="Q11" s="440" t="s">
        <v>471</v>
      </c>
      <c r="R11" s="441">
        <v>6</v>
      </c>
      <c r="S11" s="442" t="s">
        <v>511</v>
      </c>
      <c r="T11" s="442" t="s">
        <v>526</v>
      </c>
      <c r="U11" s="442" t="s">
        <v>504</v>
      </c>
      <c r="V11" s="442" t="s">
        <v>533</v>
      </c>
      <c r="W11" s="468" t="e">
        <f>COUNTIF([2]活動記録!$G$9:$L$200,【選択肢】!R11)</f>
        <v>#VALUE!</v>
      </c>
      <c r="Y11" s="474" t="s">
        <v>534</v>
      </c>
      <c r="Z11" s="475"/>
      <c r="AA11" s="476"/>
    </row>
    <row r="12" spans="1:27" ht="18" customHeight="1" x14ac:dyDescent="0.2">
      <c r="M12" s="449" t="s">
        <v>424</v>
      </c>
      <c r="Q12" s="440" t="s">
        <v>471</v>
      </c>
      <c r="R12" s="441">
        <v>7</v>
      </c>
      <c r="S12" s="442" t="s">
        <v>511</v>
      </c>
      <c r="T12" s="442" t="s">
        <v>526</v>
      </c>
      <c r="U12" s="442" t="s">
        <v>53</v>
      </c>
      <c r="V12" s="442" t="s">
        <v>535</v>
      </c>
      <c r="W12" s="468" t="e">
        <f>COUNTIF([2]活動記録!$G$9:$L$200,【選択肢】!R12)</f>
        <v>#VALUE!</v>
      </c>
      <c r="Y12" s="477" t="s">
        <v>536</v>
      </c>
      <c r="Z12" s="478"/>
      <c r="AA12" s="479"/>
    </row>
    <row r="13" spans="1:27" ht="18" customHeight="1" x14ac:dyDescent="0.2">
      <c r="M13" s="449" t="s">
        <v>425</v>
      </c>
      <c r="Q13" s="440" t="s">
        <v>471</v>
      </c>
      <c r="R13" s="441">
        <v>8</v>
      </c>
      <c r="S13" s="442" t="s">
        <v>511</v>
      </c>
      <c r="T13" s="442" t="s">
        <v>526</v>
      </c>
      <c r="U13" s="442" t="s">
        <v>53</v>
      </c>
      <c r="V13" s="442" t="s">
        <v>537</v>
      </c>
      <c r="W13" s="468" t="e">
        <f>COUNTIF([2]活動記録!$G$9:$L$200,【選択肢】!R13)</f>
        <v>#VALUE!</v>
      </c>
      <c r="Y13" s="477" t="s">
        <v>538</v>
      </c>
      <c r="Z13" s="478"/>
      <c r="AA13" s="479"/>
    </row>
    <row r="14" spans="1:27" ht="18" customHeight="1" x14ac:dyDescent="0.2">
      <c r="M14" s="449" t="s">
        <v>426</v>
      </c>
      <c r="Q14" s="440" t="s">
        <v>471</v>
      </c>
      <c r="R14" s="441">
        <v>9</v>
      </c>
      <c r="S14" s="442" t="s">
        <v>511</v>
      </c>
      <c r="T14" s="442" t="s">
        <v>526</v>
      </c>
      <c r="U14" s="442" t="s">
        <v>53</v>
      </c>
      <c r="V14" s="442" t="s">
        <v>539</v>
      </c>
      <c r="W14" s="468" t="e">
        <f>COUNTIF([2]活動記録!$G$9:$L$200,【選択肢】!R14)</f>
        <v>#VALUE!</v>
      </c>
      <c r="Y14" s="477" t="s">
        <v>540</v>
      </c>
      <c r="Z14" s="478"/>
      <c r="AA14" s="479"/>
    </row>
    <row r="15" spans="1:27" ht="18" customHeight="1" x14ac:dyDescent="0.2">
      <c r="M15" s="470" t="s">
        <v>427</v>
      </c>
      <c r="Q15" s="440" t="s">
        <v>471</v>
      </c>
      <c r="R15" s="441">
        <v>10</v>
      </c>
      <c r="S15" s="442" t="s">
        <v>511</v>
      </c>
      <c r="T15" s="442" t="s">
        <v>526</v>
      </c>
      <c r="U15" s="442" t="s">
        <v>54</v>
      </c>
      <c r="V15" s="442" t="s">
        <v>541</v>
      </c>
      <c r="W15" s="468" t="e">
        <f>COUNTIF([2]活動記録!$G$9:$L$200,【選択肢】!R15)</f>
        <v>#VALUE!</v>
      </c>
      <c r="Y15" s="477" t="s">
        <v>542</v>
      </c>
      <c r="Z15" s="478"/>
      <c r="AA15" s="479"/>
    </row>
    <row r="16" spans="1:27" ht="18" customHeight="1" x14ac:dyDescent="0.2">
      <c r="Q16" s="440" t="s">
        <v>471</v>
      </c>
      <c r="R16" s="441">
        <v>11</v>
      </c>
      <c r="S16" s="442" t="s">
        <v>511</v>
      </c>
      <c r="T16" s="442" t="s">
        <v>526</v>
      </c>
      <c r="U16" s="442" t="s">
        <v>54</v>
      </c>
      <c r="V16" s="442" t="s">
        <v>543</v>
      </c>
      <c r="W16" s="468" t="e">
        <f>COUNTIF([2]活動記録!$G$9:$L$200,【選択肢】!R16)</f>
        <v>#VALUE!</v>
      </c>
      <c r="Y16" s="430"/>
      <c r="Z16" s="472"/>
      <c r="AA16" s="473"/>
    </row>
    <row r="17" spans="1:27" ht="18" customHeight="1" x14ac:dyDescent="0.2">
      <c r="A17" s="480" t="s">
        <v>544</v>
      </c>
      <c r="B17" s="481" t="s">
        <v>545</v>
      </c>
      <c r="C17" s="1211" t="s">
        <v>546</v>
      </c>
      <c r="D17" s="1211"/>
      <c r="E17" s="1211"/>
      <c r="F17" s="1211"/>
      <c r="G17" s="1212"/>
      <c r="H17" s="481" t="s">
        <v>547</v>
      </c>
      <c r="I17" s="440" t="s">
        <v>548</v>
      </c>
      <c r="Q17" s="440" t="s">
        <v>471</v>
      </c>
      <c r="R17" s="441">
        <v>12</v>
      </c>
      <c r="S17" s="442" t="s">
        <v>511</v>
      </c>
      <c r="T17" s="442" t="s">
        <v>526</v>
      </c>
      <c r="U17" s="442" t="s">
        <v>54</v>
      </c>
      <c r="V17" s="442" t="s">
        <v>549</v>
      </c>
      <c r="W17" s="468" t="e">
        <f>COUNTIF([2]活動記録!$G$9:$L$200,【選択肢】!R17)</f>
        <v>#VALUE!</v>
      </c>
      <c r="Y17" s="471" t="s">
        <v>550</v>
      </c>
      <c r="AA17" s="431"/>
    </row>
    <row r="18" spans="1:27" ht="18" customHeight="1" x14ac:dyDescent="0.2">
      <c r="A18" s="440">
        <v>1</v>
      </c>
      <c r="B18" s="440" t="s">
        <v>551</v>
      </c>
      <c r="C18" s="440" t="s">
        <v>552</v>
      </c>
      <c r="D18" s="440"/>
      <c r="E18" s="440"/>
      <c r="F18" s="440"/>
      <c r="G18" s="482"/>
      <c r="H18" s="440">
        <v>0.5</v>
      </c>
      <c r="I18" s="440" t="s">
        <v>553</v>
      </c>
      <c r="Q18" s="440" t="s">
        <v>471</v>
      </c>
      <c r="R18" s="441">
        <v>13</v>
      </c>
      <c r="S18" s="442" t="s">
        <v>511</v>
      </c>
      <c r="T18" s="442" t="s">
        <v>526</v>
      </c>
      <c r="U18" s="442" t="s">
        <v>55</v>
      </c>
      <c r="V18" s="442" t="s">
        <v>554</v>
      </c>
      <c r="W18" s="468" t="e">
        <f>COUNTIF([2]活動記録!$G$9:$L$200,【選択肢】!R18)</f>
        <v>#VALUE!</v>
      </c>
      <c r="Y18" s="474" t="s">
        <v>555</v>
      </c>
      <c r="Z18" s="472"/>
      <c r="AA18" s="473"/>
    </row>
    <row r="19" spans="1:27" ht="18" customHeight="1" x14ac:dyDescent="0.2">
      <c r="A19" s="440">
        <v>2</v>
      </c>
      <c r="B19" s="440" t="s">
        <v>388</v>
      </c>
      <c r="C19" s="440" t="s">
        <v>552</v>
      </c>
      <c r="D19" s="440"/>
      <c r="E19" s="440"/>
      <c r="F19" s="440"/>
      <c r="G19" s="482"/>
      <c r="H19" s="440">
        <v>1</v>
      </c>
      <c r="I19" s="440" t="s">
        <v>14</v>
      </c>
      <c r="Q19" s="440" t="s">
        <v>471</v>
      </c>
      <c r="R19" s="441">
        <v>14</v>
      </c>
      <c r="S19" s="442" t="s">
        <v>511</v>
      </c>
      <c r="T19" s="442" t="s">
        <v>526</v>
      </c>
      <c r="U19" s="442" t="s">
        <v>55</v>
      </c>
      <c r="V19" s="442" t="s">
        <v>556</v>
      </c>
      <c r="W19" s="468" t="e">
        <f>COUNTIF([2]活動記録!$G$9:$L$200,【選択肢】!R19)</f>
        <v>#VALUE!</v>
      </c>
      <c r="Y19" s="477" t="s">
        <v>557</v>
      </c>
      <c r="Z19" s="472"/>
      <c r="AA19" s="473"/>
    </row>
    <row r="20" spans="1:27" ht="18" customHeight="1" x14ac:dyDescent="0.2">
      <c r="A20" s="440">
        <v>3</v>
      </c>
      <c r="B20" s="440" t="s">
        <v>389</v>
      </c>
      <c r="C20" s="440" t="s">
        <v>558</v>
      </c>
      <c r="D20" s="440" t="s">
        <v>559</v>
      </c>
      <c r="E20" s="440" t="s">
        <v>560</v>
      </c>
      <c r="F20" s="440" t="s">
        <v>561</v>
      </c>
      <c r="G20" s="482" t="s">
        <v>562</v>
      </c>
      <c r="H20" s="440">
        <v>1.5</v>
      </c>
      <c r="Q20" s="440" t="s">
        <v>471</v>
      </c>
      <c r="R20" s="441">
        <v>15</v>
      </c>
      <c r="S20" s="442" t="s">
        <v>511</v>
      </c>
      <c r="T20" s="442" t="s">
        <v>526</v>
      </c>
      <c r="U20" s="442" t="s">
        <v>55</v>
      </c>
      <c r="V20" s="442" t="s">
        <v>563</v>
      </c>
      <c r="W20" s="468" t="e">
        <f>COUNTIF([2]活動記録!$G$9:$L$200,【選択肢】!R20)</f>
        <v>#VALUE!</v>
      </c>
      <c r="Y20" s="477" t="s">
        <v>538</v>
      </c>
      <c r="AA20" s="431"/>
    </row>
    <row r="21" spans="1:27" ht="18" customHeight="1" x14ac:dyDescent="0.2">
      <c r="A21" s="440">
        <v>4</v>
      </c>
      <c r="B21" s="440" t="s">
        <v>564</v>
      </c>
      <c r="C21" s="440" t="s">
        <v>552</v>
      </c>
      <c r="D21" s="440"/>
      <c r="E21" s="440"/>
      <c r="F21" s="440"/>
      <c r="G21" s="482"/>
      <c r="H21" s="440">
        <v>2</v>
      </c>
      <c r="Q21" s="440" t="s">
        <v>471</v>
      </c>
      <c r="R21" s="441">
        <v>16</v>
      </c>
      <c r="S21" s="442" t="s">
        <v>511</v>
      </c>
      <c r="T21" s="442" t="s">
        <v>526</v>
      </c>
      <c r="U21" s="442" t="s">
        <v>159</v>
      </c>
      <c r="V21" s="442" t="s">
        <v>565</v>
      </c>
      <c r="W21" s="468" t="e">
        <f>COUNTIF([2]活動記録!$G$9:$L$200,【選択肢】!R21)</f>
        <v>#VALUE!</v>
      </c>
      <c r="Y21" s="1213" t="s">
        <v>566</v>
      </c>
      <c r="Z21" s="1214"/>
      <c r="AA21" s="1215"/>
    </row>
    <row r="22" spans="1:27" ht="18" customHeight="1" x14ac:dyDescent="0.2">
      <c r="A22" s="440">
        <v>5</v>
      </c>
      <c r="B22" s="440" t="s">
        <v>567</v>
      </c>
      <c r="C22" s="440" t="s">
        <v>552</v>
      </c>
      <c r="D22" s="440"/>
      <c r="E22" s="440"/>
      <c r="F22" s="440"/>
      <c r="G22" s="482"/>
      <c r="H22" s="440">
        <v>2.5</v>
      </c>
      <c r="Q22" s="440" t="s">
        <v>471</v>
      </c>
      <c r="R22" s="441">
        <v>17</v>
      </c>
      <c r="S22" s="442" t="s">
        <v>511</v>
      </c>
      <c r="T22" s="442" t="s">
        <v>568</v>
      </c>
      <c r="U22" s="442" t="s">
        <v>568</v>
      </c>
      <c r="V22" s="442" t="s">
        <v>569</v>
      </c>
      <c r="W22" s="468" t="e">
        <f>COUNTIF([2]活動記録!$G$9:$L$200,【選択肢】!R22)</f>
        <v>#VALUE!</v>
      </c>
      <c r="Y22" s="1213"/>
      <c r="Z22" s="1214"/>
      <c r="AA22" s="1215"/>
    </row>
    <row r="23" spans="1:27" ht="18" customHeight="1" x14ac:dyDescent="0.2">
      <c r="A23" s="440">
        <v>6</v>
      </c>
      <c r="B23" s="440" t="s">
        <v>570</v>
      </c>
      <c r="C23" s="440" t="s">
        <v>552</v>
      </c>
      <c r="D23" s="440"/>
      <c r="E23" s="440"/>
      <c r="F23" s="440"/>
      <c r="G23" s="482"/>
      <c r="H23" s="440">
        <v>3</v>
      </c>
      <c r="Q23" s="440" t="s">
        <v>471</v>
      </c>
      <c r="R23" s="441">
        <v>18</v>
      </c>
      <c r="S23" s="442" t="s">
        <v>511</v>
      </c>
      <c r="T23" s="442" t="s">
        <v>568</v>
      </c>
      <c r="U23" s="442" t="s">
        <v>568</v>
      </c>
      <c r="V23" s="442" t="s">
        <v>571</v>
      </c>
      <c r="W23" s="483" t="e">
        <f>COUNTIF([2]活動記録!$G$9:$L$200,【選択肢】!R23)</f>
        <v>#VALUE!</v>
      </c>
      <c r="X23" s="484"/>
      <c r="Y23" s="430"/>
      <c r="Z23" s="472"/>
      <c r="AA23" s="473"/>
    </row>
    <row r="24" spans="1:27" ht="18" customHeight="1" x14ac:dyDescent="0.2">
      <c r="A24" s="440">
        <v>7</v>
      </c>
      <c r="H24" s="440">
        <v>3.5</v>
      </c>
      <c r="Q24" s="440" t="s">
        <v>471</v>
      </c>
      <c r="R24" s="441">
        <v>19</v>
      </c>
      <c r="S24" s="442" t="s">
        <v>511</v>
      </c>
      <c r="T24" s="442" t="s">
        <v>568</v>
      </c>
      <c r="U24" s="442" t="s">
        <v>568</v>
      </c>
      <c r="V24" s="442" t="s">
        <v>572</v>
      </c>
      <c r="W24" s="468" t="e">
        <f>COUNTIF([2]活動記録!$G$9:$L$200,【選択肢】!R24)</f>
        <v>#VALUE!</v>
      </c>
      <c r="Y24" s="474" t="s">
        <v>573</v>
      </c>
      <c r="Z24" s="472"/>
      <c r="AA24" s="473"/>
    </row>
    <row r="25" spans="1:27" ht="18" customHeight="1" x14ac:dyDescent="0.2">
      <c r="A25" s="440">
        <v>8</v>
      </c>
      <c r="H25" s="440">
        <v>4</v>
      </c>
      <c r="Q25" s="440" t="s">
        <v>471</v>
      </c>
      <c r="R25" s="441">
        <v>20</v>
      </c>
      <c r="S25" s="442" t="s">
        <v>511</v>
      </c>
      <c r="T25" s="442" t="s">
        <v>568</v>
      </c>
      <c r="U25" s="442" t="s">
        <v>568</v>
      </c>
      <c r="V25" s="442" t="s">
        <v>574</v>
      </c>
      <c r="W25" s="468" t="e">
        <f>COUNTIF([2]活動記録!$G$9:$L$200,【選択肢】!R25)</f>
        <v>#VALUE!</v>
      </c>
      <c r="Y25" s="477" t="s">
        <v>575</v>
      </c>
      <c r="Z25" s="472"/>
      <c r="AA25" s="473"/>
    </row>
    <row r="26" spans="1:27" ht="18" customHeight="1" x14ac:dyDescent="0.2">
      <c r="A26" s="440">
        <v>9</v>
      </c>
      <c r="H26" s="440">
        <v>4.5</v>
      </c>
      <c r="Q26" s="440" t="s">
        <v>471</v>
      </c>
      <c r="R26" s="441">
        <v>21</v>
      </c>
      <c r="S26" s="442" t="s">
        <v>511</v>
      </c>
      <c r="T26" s="442" t="s">
        <v>568</v>
      </c>
      <c r="U26" s="442" t="s">
        <v>568</v>
      </c>
      <c r="V26" s="442" t="s">
        <v>576</v>
      </c>
      <c r="W26" s="468" t="e">
        <f>COUNTIF([2]活動記録!$G$9:$L$200,【選択肢】!R26)</f>
        <v>#VALUE!</v>
      </c>
      <c r="Y26" s="477" t="s">
        <v>577</v>
      </c>
      <c r="Z26" s="472"/>
      <c r="AA26" s="473"/>
    </row>
    <row r="27" spans="1:27" ht="18" customHeight="1" x14ac:dyDescent="0.2">
      <c r="A27" s="440">
        <v>10</v>
      </c>
      <c r="H27" s="440">
        <v>5</v>
      </c>
      <c r="Q27" s="440" t="s">
        <v>471</v>
      </c>
      <c r="R27" s="441">
        <v>22</v>
      </c>
      <c r="S27" s="442" t="s">
        <v>511</v>
      </c>
      <c r="T27" s="442" t="s">
        <v>568</v>
      </c>
      <c r="U27" s="442" t="s">
        <v>568</v>
      </c>
      <c r="V27" s="442" t="s">
        <v>578</v>
      </c>
      <c r="W27" s="468" t="e">
        <f>COUNTIF([2]活動記録!$G$9:$L$200,【選択肢】!R27)</f>
        <v>#VALUE!</v>
      </c>
      <c r="Y27" s="477" t="s">
        <v>579</v>
      </c>
      <c r="Z27" s="472"/>
      <c r="AA27" s="473"/>
    </row>
    <row r="28" spans="1:27" ht="18" customHeight="1" x14ac:dyDescent="0.2">
      <c r="A28" s="440">
        <v>11</v>
      </c>
      <c r="H28" s="440">
        <v>5.5</v>
      </c>
      <c r="Q28" s="440" t="s">
        <v>471</v>
      </c>
      <c r="R28" s="441">
        <v>23</v>
      </c>
      <c r="S28" s="442" t="s">
        <v>511</v>
      </c>
      <c r="T28" s="442" t="s">
        <v>568</v>
      </c>
      <c r="U28" s="442" t="s">
        <v>568</v>
      </c>
      <c r="V28" s="442" t="s">
        <v>580</v>
      </c>
      <c r="W28" s="468" t="e">
        <f>COUNTIF([2]活動記録!$G$9:$L$200,【選択肢】!R28)</f>
        <v>#VALUE!</v>
      </c>
      <c r="Y28" s="430"/>
      <c r="Z28" s="472"/>
      <c r="AA28" s="473"/>
    </row>
    <row r="29" spans="1:27" ht="18" customHeight="1" x14ac:dyDescent="0.2">
      <c r="A29" s="440">
        <v>12</v>
      </c>
      <c r="H29" s="440">
        <v>6</v>
      </c>
      <c r="Q29" s="440" t="s">
        <v>471</v>
      </c>
      <c r="R29" s="441">
        <v>24</v>
      </c>
      <c r="S29" s="442" t="s">
        <v>581</v>
      </c>
      <c r="T29" s="442" t="s">
        <v>582</v>
      </c>
      <c r="U29" s="442" t="s">
        <v>583</v>
      </c>
      <c r="V29" s="442" t="s">
        <v>584</v>
      </c>
      <c r="W29" s="468" t="e">
        <f>COUNTIF([2]活動記録!$G$9:$L$200,【選択肢】!R29)</f>
        <v>#VALUE!</v>
      </c>
      <c r="Y29" s="471" t="s">
        <v>585</v>
      </c>
      <c r="Z29" s="472"/>
      <c r="AA29" s="473"/>
    </row>
    <row r="30" spans="1:27" ht="18" customHeight="1" x14ac:dyDescent="0.2">
      <c r="H30" s="440">
        <v>6.5</v>
      </c>
      <c r="Q30" s="440" t="s">
        <v>471</v>
      </c>
      <c r="R30" s="441">
        <v>25</v>
      </c>
      <c r="S30" s="442" t="s">
        <v>581</v>
      </c>
      <c r="T30" s="442" t="s">
        <v>582</v>
      </c>
      <c r="U30" s="442" t="s">
        <v>583</v>
      </c>
      <c r="V30" s="442" t="s">
        <v>586</v>
      </c>
      <c r="W30" s="468" t="e">
        <f>COUNTIF([2]活動記録!$G$9:$L$200,【選択肢】!R30)</f>
        <v>#VALUE!</v>
      </c>
      <c r="Y30" s="474" t="s">
        <v>587</v>
      </c>
      <c r="AA30" s="431"/>
    </row>
    <row r="31" spans="1:27" ht="18" customHeight="1" x14ac:dyDescent="0.2">
      <c r="H31" s="440">
        <v>7</v>
      </c>
      <c r="Q31" s="440" t="s">
        <v>471</v>
      </c>
      <c r="R31" s="441">
        <v>26</v>
      </c>
      <c r="S31" s="442" t="s">
        <v>581</v>
      </c>
      <c r="T31" s="442" t="s">
        <v>582</v>
      </c>
      <c r="U31" s="442" t="s">
        <v>583</v>
      </c>
      <c r="V31" s="442" t="s">
        <v>588</v>
      </c>
      <c r="W31" s="468" t="e">
        <f>COUNTIF([2]活動記録!$G$9:$L$200,【選択肢】!R31)</f>
        <v>#VALUE!</v>
      </c>
      <c r="Y31" s="477" t="s">
        <v>589</v>
      </c>
      <c r="Z31" s="472"/>
      <c r="AA31" s="473"/>
    </row>
    <row r="32" spans="1:27" ht="18" customHeight="1" x14ac:dyDescent="0.2">
      <c r="H32" s="440">
        <v>7.5</v>
      </c>
      <c r="Q32" s="440" t="s">
        <v>471</v>
      </c>
      <c r="R32" s="441">
        <v>27</v>
      </c>
      <c r="S32" s="442" t="s">
        <v>581</v>
      </c>
      <c r="T32" s="442" t="s">
        <v>582</v>
      </c>
      <c r="U32" s="442" t="s">
        <v>583</v>
      </c>
      <c r="V32" s="442" t="s">
        <v>590</v>
      </c>
      <c r="W32" s="468" t="e">
        <f>COUNTIF([2]活動記録!$G$9:$L$200,【選択肢】!R32)</f>
        <v>#VALUE!</v>
      </c>
      <c r="Y32" s="477" t="s">
        <v>591</v>
      </c>
      <c r="Z32" s="475"/>
      <c r="AA32" s="476"/>
    </row>
    <row r="33" spans="8:27" ht="18" customHeight="1" x14ac:dyDescent="0.2">
      <c r="H33" s="440">
        <v>8</v>
      </c>
      <c r="Q33" s="440" t="s">
        <v>471</v>
      </c>
      <c r="R33" s="441">
        <v>28</v>
      </c>
      <c r="S33" s="442" t="s">
        <v>581</v>
      </c>
      <c r="T33" s="442" t="s">
        <v>582</v>
      </c>
      <c r="U33" s="442" t="s">
        <v>211</v>
      </c>
      <c r="V33" s="442" t="s">
        <v>592</v>
      </c>
      <c r="W33" s="468" t="e">
        <f>COUNTIF([2]活動記録!$G$9:$L$200,【選択肢】!R33)</f>
        <v>#VALUE!</v>
      </c>
      <c r="Y33" s="477" t="s">
        <v>593</v>
      </c>
      <c r="Z33" s="472"/>
      <c r="AA33" s="473"/>
    </row>
    <row r="34" spans="8:27" ht="18" customHeight="1" x14ac:dyDescent="0.2">
      <c r="H34" s="440">
        <v>8.5</v>
      </c>
      <c r="Q34" s="440" t="s">
        <v>471</v>
      </c>
      <c r="R34" s="441">
        <v>29</v>
      </c>
      <c r="S34" s="442" t="s">
        <v>581</v>
      </c>
      <c r="T34" s="442" t="s">
        <v>594</v>
      </c>
      <c r="U34" s="442" t="s">
        <v>139</v>
      </c>
      <c r="V34" s="442" t="s">
        <v>595</v>
      </c>
      <c r="W34" s="468" t="e">
        <f>COUNTIF([2]活動記録!$G$9:$L$200,【選択肢】!R34)</f>
        <v>#VALUE!</v>
      </c>
      <c r="X34" s="485"/>
      <c r="Y34" s="486" t="s">
        <v>596</v>
      </c>
      <c r="Z34" s="487"/>
      <c r="AA34" s="488"/>
    </row>
    <row r="35" spans="8:27" ht="18" customHeight="1" x14ac:dyDescent="0.2">
      <c r="H35" s="440">
        <v>9</v>
      </c>
      <c r="Q35" s="440" t="s">
        <v>471</v>
      </c>
      <c r="R35" s="441">
        <v>30</v>
      </c>
      <c r="S35" s="442" t="s">
        <v>581</v>
      </c>
      <c r="T35" s="442" t="s">
        <v>526</v>
      </c>
      <c r="U35" s="442" t="s">
        <v>504</v>
      </c>
      <c r="V35" s="442" t="s">
        <v>597</v>
      </c>
      <c r="W35" s="468" t="e">
        <f>COUNTIF([2]活動記録!$G$9:$L$200,【選択肢】!R35)</f>
        <v>#VALUE!</v>
      </c>
      <c r="Z35" s="472"/>
      <c r="AA35" s="472"/>
    </row>
    <row r="36" spans="8:27" ht="18" customHeight="1" x14ac:dyDescent="0.2">
      <c r="H36" s="440">
        <v>9.5</v>
      </c>
      <c r="Q36" s="440" t="s">
        <v>471</v>
      </c>
      <c r="R36" s="441">
        <v>31</v>
      </c>
      <c r="S36" s="442" t="s">
        <v>581</v>
      </c>
      <c r="T36" s="442" t="s">
        <v>526</v>
      </c>
      <c r="U36" s="442" t="s">
        <v>53</v>
      </c>
      <c r="V36" s="442" t="s">
        <v>598</v>
      </c>
      <c r="W36" s="468" t="e">
        <f>COUNTIF([2]活動記録!$G$9:$L$200,【選択肢】!R36)</f>
        <v>#VALUE!</v>
      </c>
    </row>
    <row r="37" spans="8:27" ht="18" customHeight="1" x14ac:dyDescent="0.2">
      <c r="H37" s="440">
        <v>10</v>
      </c>
      <c r="Q37" s="440" t="s">
        <v>471</v>
      </c>
      <c r="R37" s="441">
        <v>32</v>
      </c>
      <c r="S37" s="442" t="s">
        <v>581</v>
      </c>
      <c r="T37" s="442" t="s">
        <v>526</v>
      </c>
      <c r="U37" s="442" t="s">
        <v>54</v>
      </c>
      <c r="V37" s="442" t="s">
        <v>599</v>
      </c>
      <c r="W37" s="468" t="e">
        <f>COUNTIF([2]活動記録!$G$9:$L$200,【選択肢】!R37)</f>
        <v>#VALUE!</v>
      </c>
    </row>
    <row r="38" spans="8:27" ht="18" customHeight="1" x14ac:dyDescent="0.2">
      <c r="H38" s="440">
        <v>10.5</v>
      </c>
      <c r="Q38" s="440" t="s">
        <v>471</v>
      </c>
      <c r="R38" s="441">
        <v>33</v>
      </c>
      <c r="S38" s="442" t="s">
        <v>581</v>
      </c>
      <c r="T38" s="442" t="s">
        <v>526</v>
      </c>
      <c r="U38" s="442" t="s">
        <v>55</v>
      </c>
      <c r="V38" s="442" t="s">
        <v>600</v>
      </c>
      <c r="W38" s="468" t="e">
        <f>COUNTIF([2]活動記録!$G$9:$L$200,【選択肢】!R38)</f>
        <v>#VALUE!</v>
      </c>
    </row>
    <row r="39" spans="8:27" ht="18" customHeight="1" x14ac:dyDescent="0.2">
      <c r="H39" s="440">
        <v>11</v>
      </c>
      <c r="Q39" s="440" t="s">
        <v>471</v>
      </c>
      <c r="R39" s="441">
        <v>34</v>
      </c>
      <c r="S39" s="442" t="s">
        <v>581</v>
      </c>
      <c r="T39" s="442" t="s">
        <v>211</v>
      </c>
      <c r="U39" s="442" t="s">
        <v>601</v>
      </c>
      <c r="V39" s="442" t="s">
        <v>602</v>
      </c>
      <c r="W39" s="468" t="e">
        <f>COUNTIF([2]活動記録!$G$9:$L$200,【選択肢】!R39)</f>
        <v>#VALUE!</v>
      </c>
    </row>
    <row r="40" spans="8:27" ht="18" customHeight="1" x14ac:dyDescent="0.2">
      <c r="H40" s="440">
        <v>11.5</v>
      </c>
      <c r="Q40" s="440" t="s">
        <v>471</v>
      </c>
      <c r="R40" s="441">
        <v>35</v>
      </c>
      <c r="S40" s="442" t="s">
        <v>581</v>
      </c>
      <c r="T40" s="442" t="s">
        <v>211</v>
      </c>
      <c r="U40" s="442" t="s">
        <v>603</v>
      </c>
      <c r="V40" s="442" t="s">
        <v>604</v>
      </c>
      <c r="W40" s="468" t="e">
        <f>COUNTIF([2]活動記録!$G$9:$L$200,【選択肢】!R40)</f>
        <v>#VALUE!</v>
      </c>
    </row>
    <row r="41" spans="8:27" ht="18" customHeight="1" x14ac:dyDescent="0.2">
      <c r="H41" s="440">
        <v>12</v>
      </c>
      <c r="Q41" s="440" t="s">
        <v>471</v>
      </c>
      <c r="R41" s="441">
        <v>36</v>
      </c>
      <c r="S41" s="442" t="s">
        <v>581</v>
      </c>
      <c r="T41" s="442" t="s">
        <v>211</v>
      </c>
      <c r="U41" s="442" t="s">
        <v>605</v>
      </c>
      <c r="V41" s="442" t="s">
        <v>606</v>
      </c>
      <c r="W41" s="468" t="e">
        <f>COUNTIF([2]活動記録!$G$9:$L$200,【選択肢】!R41)</f>
        <v>#VALUE!</v>
      </c>
    </row>
    <row r="42" spans="8:27" ht="18" customHeight="1" x14ac:dyDescent="0.2">
      <c r="Q42" s="440" t="s">
        <v>471</v>
      </c>
      <c r="R42" s="441">
        <v>37</v>
      </c>
      <c r="S42" s="442" t="s">
        <v>581</v>
      </c>
      <c r="T42" s="442" t="s">
        <v>211</v>
      </c>
      <c r="U42" s="442" t="s">
        <v>607</v>
      </c>
      <c r="V42" s="442" t="s">
        <v>608</v>
      </c>
      <c r="W42" s="468" t="e">
        <f>COUNTIF([2]活動記録!$G$9:$L$200,【選択肢】!R42)</f>
        <v>#VALUE!</v>
      </c>
      <c r="X42" s="489" t="s">
        <v>609</v>
      </c>
    </row>
    <row r="43" spans="8:27" ht="18" customHeight="1" x14ac:dyDescent="0.2">
      <c r="Q43" s="440" t="s">
        <v>471</v>
      </c>
      <c r="R43" s="441">
        <v>38</v>
      </c>
      <c r="S43" s="442" t="s">
        <v>581</v>
      </c>
      <c r="T43" s="442" t="s">
        <v>211</v>
      </c>
      <c r="U43" s="442" t="s">
        <v>610</v>
      </c>
      <c r="V43" s="490" t="s">
        <v>611</v>
      </c>
      <c r="W43" s="468" t="e">
        <f>COUNTIF([2]活動記録!$G$9:$L$200,【選択肢】!R43)</f>
        <v>#VALUE!</v>
      </c>
      <c r="X43" s="429" t="s">
        <v>612</v>
      </c>
    </row>
    <row r="44" spans="8:27" ht="18" customHeight="1" x14ac:dyDescent="0.2">
      <c r="Q44" s="440" t="s">
        <v>471</v>
      </c>
      <c r="R44" s="441">
        <v>39</v>
      </c>
      <c r="S44" s="442" t="s">
        <v>581</v>
      </c>
      <c r="T44" s="442" t="s">
        <v>526</v>
      </c>
      <c r="U44" s="442" t="s">
        <v>601</v>
      </c>
      <c r="V44" s="491" t="s">
        <v>613</v>
      </c>
      <c r="W44" s="468" t="e">
        <f>COUNTIF([2]活動記録!$G$9:$L$200,【選択肢】!R44)</f>
        <v>#VALUE!</v>
      </c>
      <c r="X44" s="491" t="s">
        <v>613</v>
      </c>
    </row>
    <row r="45" spans="8:27" ht="18" customHeight="1" x14ac:dyDescent="0.2">
      <c r="Q45" s="440" t="s">
        <v>471</v>
      </c>
      <c r="R45" s="441">
        <v>40</v>
      </c>
      <c r="S45" s="442" t="s">
        <v>581</v>
      </c>
      <c r="T45" s="442" t="s">
        <v>526</v>
      </c>
      <c r="U45" s="442" t="s">
        <v>601</v>
      </c>
      <c r="V45" s="491" t="s">
        <v>614</v>
      </c>
      <c r="W45" s="468" t="e">
        <f>COUNTIF([2]活動記録!$G$9:$L$200,【選択肢】!R45)</f>
        <v>#VALUE!</v>
      </c>
      <c r="X45" s="491" t="s">
        <v>614</v>
      </c>
    </row>
    <row r="46" spans="8:27" ht="18" customHeight="1" x14ac:dyDescent="0.2">
      <c r="Q46" s="440" t="s">
        <v>471</v>
      </c>
      <c r="R46" s="441">
        <v>41</v>
      </c>
      <c r="S46" s="442" t="s">
        <v>581</v>
      </c>
      <c r="T46" s="442" t="s">
        <v>526</v>
      </c>
      <c r="U46" s="442" t="s">
        <v>601</v>
      </c>
      <c r="V46" s="491" t="s">
        <v>615</v>
      </c>
      <c r="W46" s="468" t="e">
        <f>COUNTIF([2]活動記録!$G$9:$L$200,【選択肢】!R46)</f>
        <v>#VALUE!</v>
      </c>
      <c r="X46" s="491" t="s">
        <v>615</v>
      </c>
    </row>
    <row r="47" spans="8:27" ht="18" customHeight="1" x14ac:dyDescent="0.2">
      <c r="Q47" s="440" t="s">
        <v>471</v>
      </c>
      <c r="R47" s="441">
        <v>42</v>
      </c>
      <c r="S47" s="442" t="s">
        <v>581</v>
      </c>
      <c r="T47" s="442" t="s">
        <v>526</v>
      </c>
      <c r="U47" s="442" t="s">
        <v>603</v>
      </c>
      <c r="V47" s="491" t="s">
        <v>616</v>
      </c>
      <c r="W47" s="468" t="e">
        <f>COUNTIF([2]活動記録!$G$9:$L$200,【選択肢】!R47)</f>
        <v>#VALUE!</v>
      </c>
      <c r="X47" s="491" t="s">
        <v>616</v>
      </c>
    </row>
    <row r="48" spans="8:27" ht="18" customHeight="1" x14ac:dyDescent="0.2">
      <c r="Q48" s="440" t="s">
        <v>471</v>
      </c>
      <c r="R48" s="441">
        <v>43</v>
      </c>
      <c r="S48" s="442" t="s">
        <v>581</v>
      </c>
      <c r="T48" s="442" t="s">
        <v>526</v>
      </c>
      <c r="U48" s="442" t="s">
        <v>603</v>
      </c>
      <c r="V48" s="491" t="s">
        <v>617</v>
      </c>
      <c r="W48" s="468" t="e">
        <f>COUNTIF([2]活動記録!$G$9:$L$200,【選択肢】!R48)</f>
        <v>#VALUE!</v>
      </c>
      <c r="X48" s="491" t="s">
        <v>617</v>
      </c>
    </row>
    <row r="49" spans="17:26" ht="18" customHeight="1" x14ac:dyDescent="0.2">
      <c r="Q49" s="440" t="s">
        <v>471</v>
      </c>
      <c r="R49" s="441">
        <v>44</v>
      </c>
      <c r="S49" s="442" t="s">
        <v>581</v>
      </c>
      <c r="T49" s="442" t="s">
        <v>526</v>
      </c>
      <c r="U49" s="442" t="s">
        <v>603</v>
      </c>
      <c r="V49" s="491" t="s">
        <v>618</v>
      </c>
      <c r="W49" s="468" t="e">
        <f>COUNTIF([2]活動記録!$G$9:$L$200,【選択肢】!R49)</f>
        <v>#VALUE!</v>
      </c>
      <c r="X49" s="491" t="s">
        <v>618</v>
      </c>
    </row>
    <row r="50" spans="17:26" ht="18" customHeight="1" x14ac:dyDescent="0.2">
      <c r="Q50" s="440" t="s">
        <v>471</v>
      </c>
      <c r="R50" s="441">
        <v>45</v>
      </c>
      <c r="S50" s="442" t="s">
        <v>581</v>
      </c>
      <c r="T50" s="442" t="s">
        <v>526</v>
      </c>
      <c r="U50" s="442" t="s">
        <v>605</v>
      </c>
      <c r="V50" s="491" t="s">
        <v>619</v>
      </c>
      <c r="W50" s="468" t="e">
        <f>COUNTIF([2]活動記録!$G$9:$L$200,【選択肢】!R50)</f>
        <v>#VALUE!</v>
      </c>
      <c r="X50" s="491" t="s">
        <v>619</v>
      </c>
    </row>
    <row r="51" spans="17:26" ht="18" customHeight="1" x14ac:dyDescent="0.2">
      <c r="Q51" s="440" t="s">
        <v>471</v>
      </c>
      <c r="R51" s="441">
        <v>46</v>
      </c>
      <c r="S51" s="442" t="s">
        <v>581</v>
      </c>
      <c r="T51" s="442" t="s">
        <v>526</v>
      </c>
      <c r="U51" s="442" t="s">
        <v>605</v>
      </c>
      <c r="V51" s="491" t="s">
        <v>620</v>
      </c>
      <c r="W51" s="468" t="e">
        <f>COUNTIF([2]活動記録!$G$9:$L$200,【選択肢】!R51)</f>
        <v>#VALUE!</v>
      </c>
      <c r="X51" s="491" t="s">
        <v>620</v>
      </c>
    </row>
    <row r="52" spans="17:26" ht="18" customHeight="1" x14ac:dyDescent="0.2">
      <c r="Q52" s="440" t="s">
        <v>471</v>
      </c>
      <c r="R52" s="441">
        <v>47</v>
      </c>
      <c r="S52" s="442" t="s">
        <v>581</v>
      </c>
      <c r="T52" s="442" t="s">
        <v>526</v>
      </c>
      <c r="U52" s="442" t="s">
        <v>605</v>
      </c>
      <c r="V52" s="491" t="s">
        <v>621</v>
      </c>
      <c r="W52" s="468" t="e">
        <f>COUNTIF([2]活動記録!$G$9:$L$200,【選択肢】!R52)</f>
        <v>#VALUE!</v>
      </c>
      <c r="X52" s="491" t="s">
        <v>621</v>
      </c>
      <c r="Z52" s="492"/>
    </row>
    <row r="53" spans="17:26" ht="18" customHeight="1" x14ac:dyDescent="0.2">
      <c r="Q53" s="440" t="s">
        <v>471</v>
      </c>
      <c r="R53" s="441">
        <v>48</v>
      </c>
      <c r="S53" s="442" t="s">
        <v>581</v>
      </c>
      <c r="T53" s="442" t="s">
        <v>526</v>
      </c>
      <c r="U53" s="442" t="s">
        <v>607</v>
      </c>
      <c r="V53" s="491" t="s">
        <v>622</v>
      </c>
      <c r="W53" s="468" t="e">
        <f>COUNTIF([2]活動記録!$G$9:$L$200,【選択肢】!R53)</f>
        <v>#VALUE!</v>
      </c>
      <c r="X53" s="491" t="s">
        <v>622</v>
      </c>
    </row>
    <row r="54" spans="17:26" ht="18" customHeight="1" x14ac:dyDescent="0.2">
      <c r="Q54" s="440" t="s">
        <v>471</v>
      </c>
      <c r="R54" s="441">
        <v>49</v>
      </c>
      <c r="S54" s="442" t="s">
        <v>581</v>
      </c>
      <c r="T54" s="442" t="s">
        <v>526</v>
      </c>
      <c r="U54" s="442" t="s">
        <v>607</v>
      </c>
      <c r="V54" s="491" t="s">
        <v>623</v>
      </c>
      <c r="W54" s="468" t="e">
        <f>COUNTIF([2]活動記録!$G$9:$L$200,【選択肢】!R54)</f>
        <v>#VALUE!</v>
      </c>
      <c r="X54" s="491" t="s">
        <v>623</v>
      </c>
    </row>
    <row r="55" spans="17:26" ht="18" customHeight="1" x14ac:dyDescent="0.2">
      <c r="Q55" s="440" t="s">
        <v>471</v>
      </c>
      <c r="R55" s="441">
        <v>50</v>
      </c>
      <c r="S55" s="442" t="s">
        <v>581</v>
      </c>
      <c r="T55" s="442" t="s">
        <v>526</v>
      </c>
      <c r="U55" s="442" t="s">
        <v>610</v>
      </c>
      <c r="V55" s="491" t="s">
        <v>624</v>
      </c>
      <c r="W55" s="468" t="e">
        <f>COUNTIF([2]活動記録!$G$9:$L$200,【選択肢】!R55)</f>
        <v>#VALUE!</v>
      </c>
      <c r="X55" s="493" t="s">
        <v>624</v>
      </c>
    </row>
    <row r="56" spans="17:26" ht="18" customHeight="1" x14ac:dyDescent="0.2">
      <c r="Q56" s="440" t="s">
        <v>471</v>
      </c>
      <c r="R56" s="441">
        <v>51</v>
      </c>
      <c r="S56" s="442" t="s">
        <v>581</v>
      </c>
      <c r="T56" s="442" t="s">
        <v>218</v>
      </c>
      <c r="U56" s="442" t="s">
        <v>218</v>
      </c>
      <c r="V56" s="494" t="s">
        <v>625</v>
      </c>
      <c r="W56" s="468" t="e">
        <f>COUNTIF([2]活動記録!$G$9:$L$200,【選択肢】!R56)</f>
        <v>#VALUE!</v>
      </c>
      <c r="X56" s="495"/>
    </row>
    <row r="57" spans="17:26" ht="18" customHeight="1" x14ac:dyDescent="0.2">
      <c r="Q57" s="440" t="s">
        <v>471</v>
      </c>
      <c r="R57" s="441">
        <v>52</v>
      </c>
      <c r="S57" s="442" t="s">
        <v>581</v>
      </c>
      <c r="T57" s="442" t="s">
        <v>626</v>
      </c>
      <c r="U57" s="442" t="s">
        <v>626</v>
      </c>
      <c r="V57" s="442" t="s">
        <v>627</v>
      </c>
      <c r="W57" s="468" t="e">
        <f>COUNTIF([2]活動記録!$G$9:$L$200,【選択肢】!R57)</f>
        <v>#VALUE!</v>
      </c>
      <c r="Y57" s="478"/>
    </row>
    <row r="58" spans="17:26" ht="18" customHeight="1" x14ac:dyDescent="0.2">
      <c r="Q58" s="440" t="s">
        <v>471</v>
      </c>
      <c r="R58" s="441">
        <v>53</v>
      </c>
      <c r="S58" s="442" t="s">
        <v>581</v>
      </c>
      <c r="T58" s="442" t="s">
        <v>626</v>
      </c>
      <c r="U58" s="442" t="s">
        <v>626</v>
      </c>
      <c r="V58" s="496" t="s">
        <v>628</v>
      </c>
      <c r="W58" s="468" t="e">
        <f>COUNTIF([2]活動記録!$G$9:$L$200,【選択肢】!R58)</f>
        <v>#VALUE!</v>
      </c>
      <c r="Y58" s="478"/>
    </row>
    <row r="59" spans="17:26" ht="18" customHeight="1" x14ac:dyDescent="0.2">
      <c r="Q59" s="440" t="s">
        <v>471</v>
      </c>
      <c r="R59" s="441">
        <v>54</v>
      </c>
      <c r="S59" s="442" t="s">
        <v>581</v>
      </c>
      <c r="T59" s="442" t="s">
        <v>626</v>
      </c>
      <c r="U59" s="442" t="s">
        <v>626</v>
      </c>
      <c r="V59" s="442" t="s">
        <v>629</v>
      </c>
      <c r="W59" s="468" t="e">
        <f>COUNTIF([2]活動記録!$G$9:$L$200,【選択肢】!R59)</f>
        <v>#VALUE!</v>
      </c>
      <c r="Y59" s="497"/>
    </row>
    <row r="60" spans="17:26" ht="18" customHeight="1" x14ac:dyDescent="0.2">
      <c r="Q60" s="440" t="s">
        <v>471</v>
      </c>
      <c r="R60" s="441">
        <v>55</v>
      </c>
      <c r="S60" s="442" t="s">
        <v>581</v>
      </c>
      <c r="T60" s="442" t="s">
        <v>626</v>
      </c>
      <c r="U60" s="442" t="s">
        <v>626</v>
      </c>
      <c r="V60" s="442" t="s">
        <v>630</v>
      </c>
      <c r="W60" s="468" t="e">
        <f>COUNTIF([2]活動記録!$G$9:$L$200,【選択肢】!R60)</f>
        <v>#VALUE!</v>
      </c>
      <c r="Y60" s="497"/>
    </row>
    <row r="61" spans="17:26" ht="18" customHeight="1" x14ac:dyDescent="0.2">
      <c r="Q61" s="440" t="s">
        <v>471</v>
      </c>
      <c r="R61" s="441">
        <v>56</v>
      </c>
      <c r="S61" s="442" t="s">
        <v>581</v>
      </c>
      <c r="T61" s="442" t="s">
        <v>626</v>
      </c>
      <c r="U61" s="442" t="s">
        <v>626</v>
      </c>
      <c r="V61" s="442" t="s">
        <v>631</v>
      </c>
      <c r="W61" s="468" t="e">
        <f>COUNTIF([2]活動記録!$G$9:$L$200,【選択肢】!R61)</f>
        <v>#VALUE!</v>
      </c>
      <c r="Y61" s="497"/>
    </row>
    <row r="62" spans="17:26" ht="18" customHeight="1" x14ac:dyDescent="0.2">
      <c r="Q62" s="440" t="s">
        <v>471</v>
      </c>
      <c r="R62" s="441">
        <v>57</v>
      </c>
      <c r="S62" s="442" t="s">
        <v>581</v>
      </c>
      <c r="T62" s="442" t="s">
        <v>626</v>
      </c>
      <c r="U62" s="442" t="s">
        <v>626</v>
      </c>
      <c r="V62" s="442" t="s">
        <v>632</v>
      </c>
      <c r="W62" s="468" t="e">
        <f>COUNTIF([2]活動記録!$G$9:$L$200,【選択肢】!R62)</f>
        <v>#VALUE!</v>
      </c>
      <c r="Y62" s="497"/>
    </row>
    <row r="63" spans="17:26" ht="18" customHeight="1" x14ac:dyDescent="0.2">
      <c r="Q63" s="440" t="s">
        <v>471</v>
      </c>
      <c r="R63" s="498">
        <v>58</v>
      </c>
      <c r="S63" s="442" t="s">
        <v>581</v>
      </c>
      <c r="T63" s="442" t="s">
        <v>626</v>
      </c>
      <c r="U63" s="442" t="s">
        <v>626</v>
      </c>
      <c r="V63" s="442" t="s">
        <v>633</v>
      </c>
      <c r="W63" s="468" t="e">
        <f>COUNTIF([2]活動記録!$G$9:$L$200,【選択肢】!R63)</f>
        <v>#VALUE!</v>
      </c>
      <c r="Y63" s="497"/>
    </row>
    <row r="64" spans="17:26" ht="18" customHeight="1" x14ac:dyDescent="0.2">
      <c r="Q64" s="440" t="s">
        <v>471</v>
      </c>
      <c r="R64" s="499" t="s">
        <v>634</v>
      </c>
      <c r="S64" s="442" t="s">
        <v>581</v>
      </c>
      <c r="T64" s="442" t="s">
        <v>626</v>
      </c>
      <c r="U64" s="442" t="s">
        <v>626</v>
      </c>
      <c r="V64" s="500" t="s">
        <v>635</v>
      </c>
      <c r="W64" s="468" t="e">
        <f>COUNTIF([2]活動記録!$G$9:$L$200,【選択肢】!R64)</f>
        <v>#VALUE!</v>
      </c>
      <c r="Y64" s="497"/>
    </row>
    <row r="65" spans="17:25" ht="18" customHeight="1" x14ac:dyDescent="0.2">
      <c r="Q65" s="440" t="s">
        <v>471</v>
      </c>
      <c r="R65" s="501" t="s">
        <v>636</v>
      </c>
      <c r="S65" s="442" t="s">
        <v>581</v>
      </c>
      <c r="T65" s="442" t="s">
        <v>626</v>
      </c>
      <c r="U65" s="442" t="s">
        <v>626</v>
      </c>
      <c r="V65" s="491" t="s">
        <v>295</v>
      </c>
      <c r="W65" s="468" t="e">
        <f>COUNTIF([2]活動記録!$G$9:$L$200,【選択肢】!R65)</f>
        <v>#VALUE!</v>
      </c>
      <c r="Y65" s="502"/>
    </row>
    <row r="66" spans="17:25" ht="18" customHeight="1" x14ac:dyDescent="0.2">
      <c r="Q66" s="440" t="s">
        <v>471</v>
      </c>
      <c r="R66" s="441">
        <v>59</v>
      </c>
      <c r="S66" s="442" t="s">
        <v>581</v>
      </c>
      <c r="T66" s="442" t="s">
        <v>626</v>
      </c>
      <c r="U66" s="442" t="s">
        <v>626</v>
      </c>
      <c r="V66" s="442" t="s">
        <v>637</v>
      </c>
      <c r="W66" s="468" t="e">
        <f>COUNTIF([2]活動記録!$G$9:$L$200,【選択肢】!R66)</f>
        <v>#VALUE!</v>
      </c>
      <c r="Y66" s="497"/>
    </row>
    <row r="67" spans="17:25" ht="18" customHeight="1" x14ac:dyDescent="0.2">
      <c r="Q67" s="440" t="s">
        <v>471</v>
      </c>
      <c r="R67" s="441">
        <v>60</v>
      </c>
      <c r="S67" s="442" t="s">
        <v>581</v>
      </c>
      <c r="T67" s="442" t="s">
        <v>626</v>
      </c>
      <c r="U67" s="442" t="s">
        <v>626</v>
      </c>
      <c r="V67" s="442" t="s">
        <v>638</v>
      </c>
      <c r="W67" s="468" t="e">
        <f>COUNTIF([2]活動記録!$G$9:$L$200,【選択肢】!R67)</f>
        <v>#VALUE!</v>
      </c>
      <c r="Y67" s="497"/>
    </row>
    <row r="68" spans="17:25" ht="18" customHeight="1" x14ac:dyDescent="0.2">
      <c r="Q68" s="440" t="s">
        <v>471</v>
      </c>
      <c r="R68" s="441">
        <v>61</v>
      </c>
      <c r="S68" s="442" t="s">
        <v>639</v>
      </c>
      <c r="T68" s="442" t="s">
        <v>526</v>
      </c>
      <c r="U68" s="442" t="s">
        <v>53</v>
      </c>
      <c r="V68" s="442" t="s">
        <v>640</v>
      </c>
      <c r="W68" s="468" t="e">
        <f>COUNTIF([2]活動記録!$G$9:$L$200,【選択肢】!R68)</f>
        <v>#VALUE!</v>
      </c>
      <c r="Y68" s="497"/>
    </row>
    <row r="69" spans="17:25" ht="18" customHeight="1" x14ac:dyDescent="0.2">
      <c r="Q69" s="440" t="s">
        <v>471</v>
      </c>
      <c r="R69" s="441">
        <v>62</v>
      </c>
      <c r="S69" s="442" t="s">
        <v>639</v>
      </c>
      <c r="T69" s="442" t="s">
        <v>526</v>
      </c>
      <c r="U69" s="442" t="s">
        <v>53</v>
      </c>
      <c r="V69" s="442" t="s">
        <v>641</v>
      </c>
      <c r="W69" s="468" t="e">
        <f>COUNTIF([2]活動記録!$G$9:$L$200,【選択肢】!R69)</f>
        <v>#VALUE!</v>
      </c>
      <c r="Y69" s="497"/>
    </row>
    <row r="70" spans="17:25" ht="18" customHeight="1" x14ac:dyDescent="0.2">
      <c r="Q70" s="440" t="s">
        <v>471</v>
      </c>
      <c r="R70" s="441">
        <v>63</v>
      </c>
      <c r="S70" s="442" t="s">
        <v>639</v>
      </c>
      <c r="T70" s="442" t="s">
        <v>526</v>
      </c>
      <c r="U70" s="442" t="s">
        <v>54</v>
      </c>
      <c r="V70" s="442" t="s">
        <v>642</v>
      </c>
      <c r="W70" s="468" t="e">
        <f>COUNTIF([2]活動記録!$G$9:$L$200,【選択肢】!R70)</f>
        <v>#VALUE!</v>
      </c>
      <c r="Y70" s="497"/>
    </row>
    <row r="71" spans="17:25" ht="18" customHeight="1" x14ac:dyDescent="0.2">
      <c r="Q71" s="440" t="s">
        <v>471</v>
      </c>
      <c r="R71" s="441">
        <v>64</v>
      </c>
      <c r="S71" s="442" t="s">
        <v>639</v>
      </c>
      <c r="T71" s="442" t="s">
        <v>526</v>
      </c>
      <c r="U71" s="442" t="s">
        <v>54</v>
      </c>
      <c r="V71" s="442" t="s">
        <v>643</v>
      </c>
      <c r="W71" s="468" t="e">
        <f>COUNTIF([2]活動記録!$G$9:$L$200,【選択肢】!R71)</f>
        <v>#VALUE!</v>
      </c>
      <c r="Y71" s="497"/>
    </row>
    <row r="72" spans="17:25" x14ac:dyDescent="0.2">
      <c r="Q72" s="440" t="s">
        <v>471</v>
      </c>
      <c r="R72" s="441">
        <v>65</v>
      </c>
      <c r="S72" s="442" t="s">
        <v>639</v>
      </c>
      <c r="T72" s="442" t="s">
        <v>526</v>
      </c>
      <c r="U72" s="442" t="s">
        <v>55</v>
      </c>
      <c r="V72" s="442" t="s">
        <v>644</v>
      </c>
      <c r="W72" s="468" t="e">
        <f>COUNTIF([2]活動記録!$G$9:$L$200,【選択肢】!R72)</f>
        <v>#VALUE!</v>
      </c>
    </row>
    <row r="73" spans="17:25" x14ac:dyDescent="0.2">
      <c r="Q73" s="440" t="s">
        <v>471</v>
      </c>
      <c r="R73" s="503">
        <v>66</v>
      </c>
      <c r="S73" s="490" t="s">
        <v>639</v>
      </c>
      <c r="T73" s="490" t="s">
        <v>526</v>
      </c>
      <c r="U73" s="490" t="s">
        <v>55</v>
      </c>
      <c r="V73" s="490" t="s">
        <v>645</v>
      </c>
      <c r="W73" s="468" t="e">
        <f>COUNTIF([2]活動記録!$G$9:$L$200,【選択肢】!R73)</f>
        <v>#VALUE!</v>
      </c>
    </row>
    <row r="74" spans="17:25" x14ac:dyDescent="0.2">
      <c r="Q74" s="440" t="s">
        <v>471</v>
      </c>
      <c r="R74" s="504">
        <v>100</v>
      </c>
      <c r="S74" s="505" t="s">
        <v>646</v>
      </c>
      <c r="T74" s="505" t="s">
        <v>647</v>
      </c>
      <c r="U74" s="505" t="s">
        <v>648</v>
      </c>
      <c r="V74" s="505" t="s">
        <v>649</v>
      </c>
      <c r="W74" s="506" t="e">
        <f>COUNTIF([2]活動記録!$G$9:$L$200,【選択肢】!R74)</f>
        <v>#VALUE!</v>
      </c>
    </row>
    <row r="75" spans="17:25" x14ac:dyDescent="0.2">
      <c r="Q75" s="440" t="s">
        <v>471</v>
      </c>
      <c r="R75" s="507">
        <v>101</v>
      </c>
      <c r="S75" s="508" t="s">
        <v>646</v>
      </c>
      <c r="T75" s="508" t="s">
        <v>647</v>
      </c>
      <c r="U75" s="508" t="s">
        <v>650</v>
      </c>
      <c r="V75" s="508" t="s">
        <v>651</v>
      </c>
      <c r="W75" s="506" t="e">
        <f>COUNTIF([2]活動記録!$G$9:$L$200,【選択肢】!R75)</f>
        <v>#VALUE!</v>
      </c>
    </row>
    <row r="76" spans="17:25" x14ac:dyDescent="0.2">
      <c r="Q76" s="440" t="s">
        <v>471</v>
      </c>
      <c r="R76" s="507">
        <v>120</v>
      </c>
      <c r="S76" s="508" t="s">
        <v>652</v>
      </c>
      <c r="T76" s="508" t="s">
        <v>647</v>
      </c>
      <c r="U76" s="508" t="s">
        <v>648</v>
      </c>
      <c r="V76" s="508" t="s">
        <v>653</v>
      </c>
      <c r="W76" s="506" t="e">
        <f>COUNTIF([2]活動記録!$G$9:$L$200,【選択肢】!R76)</f>
        <v>#VALUE!</v>
      </c>
    </row>
    <row r="77" spans="17:25" x14ac:dyDescent="0.2">
      <c r="Q77" s="440" t="s">
        <v>471</v>
      </c>
      <c r="R77" s="507">
        <v>121</v>
      </c>
      <c r="S77" s="508" t="s">
        <v>652</v>
      </c>
      <c r="T77" s="508" t="s">
        <v>647</v>
      </c>
      <c r="U77" s="508" t="s">
        <v>648</v>
      </c>
      <c r="V77" s="508" t="s">
        <v>654</v>
      </c>
      <c r="W77" s="506" t="e">
        <f>COUNTIF([2]活動記録!$G$9:$L$200,【選択肢】!R77)</f>
        <v>#VALUE!</v>
      </c>
    </row>
    <row r="78" spans="17:25" x14ac:dyDescent="0.2">
      <c r="Q78" s="440" t="s">
        <v>471</v>
      </c>
      <c r="R78" s="507">
        <v>122</v>
      </c>
      <c r="S78" s="508" t="s">
        <v>652</v>
      </c>
      <c r="T78" s="508" t="s">
        <v>647</v>
      </c>
      <c r="U78" s="508" t="s">
        <v>648</v>
      </c>
      <c r="V78" s="508" t="s">
        <v>655</v>
      </c>
      <c r="W78" s="506" t="e">
        <f>COUNTIF([2]活動記録!$G$9:$L$200,【選択肢】!R78)</f>
        <v>#VALUE!</v>
      </c>
    </row>
    <row r="79" spans="17:25" x14ac:dyDescent="0.2">
      <c r="Q79" s="440" t="s">
        <v>471</v>
      </c>
      <c r="R79" s="507">
        <v>123</v>
      </c>
      <c r="S79" s="508" t="s">
        <v>652</v>
      </c>
      <c r="T79" s="508" t="s">
        <v>647</v>
      </c>
      <c r="U79" s="508" t="s">
        <v>648</v>
      </c>
      <c r="V79" s="508" t="s">
        <v>656</v>
      </c>
      <c r="W79" s="506" t="e">
        <f>COUNTIF([2]活動記録!$G$9:$L$200,【選択肢】!R79)</f>
        <v>#VALUE!</v>
      </c>
    </row>
    <row r="80" spans="17:25" x14ac:dyDescent="0.2">
      <c r="Q80" s="440" t="s">
        <v>471</v>
      </c>
      <c r="R80" s="507">
        <v>124</v>
      </c>
      <c r="S80" s="508" t="s">
        <v>652</v>
      </c>
      <c r="T80" s="508" t="s">
        <v>647</v>
      </c>
      <c r="U80" s="508" t="s">
        <v>648</v>
      </c>
      <c r="V80" s="508" t="s">
        <v>657</v>
      </c>
      <c r="W80" s="506" t="e">
        <f>COUNTIF([2]活動記録!$G$9:$L$200,【選択肢】!R80)</f>
        <v>#VALUE!</v>
      </c>
    </row>
    <row r="81" spans="17:23" x14ac:dyDescent="0.2">
      <c r="Q81" s="440" t="s">
        <v>471</v>
      </c>
      <c r="R81" s="507"/>
      <c r="S81" s="508"/>
      <c r="T81" s="508"/>
      <c r="U81" s="508"/>
      <c r="V81" s="508"/>
      <c r="W81" s="505"/>
    </row>
    <row r="82" spans="17:23" x14ac:dyDescent="0.2">
      <c r="Q82" s="440" t="s">
        <v>471</v>
      </c>
      <c r="R82" s="507"/>
      <c r="S82" s="508"/>
      <c r="T82" s="508"/>
      <c r="U82" s="508"/>
      <c r="V82" s="508"/>
      <c r="W82" s="505"/>
    </row>
    <row r="83" spans="17:23" x14ac:dyDescent="0.2">
      <c r="Q83" s="440" t="s">
        <v>471</v>
      </c>
      <c r="R83" s="507"/>
      <c r="S83" s="508"/>
      <c r="T83" s="508"/>
      <c r="U83" s="508"/>
      <c r="V83" s="508"/>
      <c r="W83" s="505"/>
    </row>
    <row r="84" spans="17:23" x14ac:dyDescent="0.2">
      <c r="Q84" s="440" t="s">
        <v>471</v>
      </c>
      <c r="R84" s="507"/>
      <c r="S84" s="508"/>
      <c r="T84" s="508"/>
      <c r="U84" s="508"/>
      <c r="V84" s="508"/>
      <c r="W84" s="505"/>
    </row>
    <row r="85" spans="17:23" x14ac:dyDescent="0.2">
      <c r="Q85" s="440" t="s">
        <v>471</v>
      </c>
      <c r="R85" s="507"/>
      <c r="S85" s="508"/>
      <c r="T85" s="508"/>
      <c r="U85" s="508"/>
      <c r="V85" s="508"/>
      <c r="W85" s="505"/>
    </row>
    <row r="86" spans="17:23" x14ac:dyDescent="0.2">
      <c r="Q86" s="440" t="s">
        <v>471</v>
      </c>
      <c r="R86" s="507"/>
      <c r="S86" s="508"/>
      <c r="T86" s="508"/>
      <c r="U86" s="508"/>
      <c r="V86" s="508"/>
      <c r="W86" s="505"/>
    </row>
    <row r="87" spans="17:23" x14ac:dyDescent="0.2">
      <c r="Q87" s="440" t="s">
        <v>471</v>
      </c>
      <c r="R87" s="507"/>
      <c r="S87" s="508"/>
      <c r="T87" s="508"/>
      <c r="U87" s="508"/>
      <c r="V87" s="508"/>
      <c r="W87" s="505"/>
    </row>
    <row r="88" spans="17:23" x14ac:dyDescent="0.2">
      <c r="Q88" s="440" t="s">
        <v>471</v>
      </c>
      <c r="R88" s="507"/>
      <c r="S88" s="508"/>
      <c r="T88" s="508"/>
      <c r="U88" s="508"/>
      <c r="V88" s="508"/>
      <c r="W88" s="505"/>
    </row>
    <row r="89" spans="17:23" x14ac:dyDescent="0.2">
      <c r="Q89" s="440" t="s">
        <v>471</v>
      </c>
      <c r="R89" s="509"/>
      <c r="S89" s="510"/>
      <c r="T89" s="510"/>
      <c r="U89" s="510"/>
      <c r="V89" s="510"/>
      <c r="W89" s="505"/>
    </row>
    <row r="90" spans="17:23" x14ac:dyDescent="0.2">
      <c r="R90" s="511"/>
      <c r="S90" s="511"/>
      <c r="T90" s="511" t="s">
        <v>658</v>
      </c>
      <c r="U90" s="511"/>
      <c r="V90" s="511"/>
      <c r="W90" s="512"/>
    </row>
    <row r="104" spans="18:22" x14ac:dyDescent="0.2">
      <c r="R104" s="513" t="s">
        <v>659</v>
      </c>
    </row>
    <row r="105" spans="18:22" x14ac:dyDescent="0.2">
      <c r="R105" s="514">
        <f t="array" ref="R105">IFERROR(INDEX($R$3:$V$89, SMALL(IF($Q$3:$Q$89="○", ROW($Q$3:$Q$89)-ROW($Q$3)+1), ROW(A1)), COLUMNS($R$3:R3)), "")</f>
        <v>200</v>
      </c>
      <c r="S105" s="514" t="str">
        <f t="array" ref="S105">IFERROR(INDEX($R$3:$V$89, SMALL(IF($Q$3:$Q$89="○", ROW($Q$3:$Q$89)-ROW($Q$3)+1), ROW(B1)), COLUMNS($R$3:S3)), "")</f>
        <v>-</v>
      </c>
      <c r="T105" s="514" t="str">
        <f t="array" ref="T105">IFERROR(INDEX($R$3:$V$89, SMALL(IF($Q$3:$Q$89="○", ROW($Q$3:$Q$89)-ROW($Q$3)+1), ROW(C1)), COLUMNS($R$3:T3)), "")</f>
        <v>事務処理</v>
      </c>
      <c r="U105" s="514" t="str">
        <f t="array" ref="U105">IFERROR(INDEX($R$3:$V$89, SMALL(IF($Q$3:$Q$89="○", ROW($Q$3:$Q$89)-ROW($Q$3)+1), ROW(D1)), COLUMNS($R$3:U3)), "")</f>
        <v>事務処理</v>
      </c>
      <c r="V105" s="514" t="str">
        <f t="array" ref="V105">IFERROR(INDEX($R$3:$V$89, SMALL(IF($Q$3:$Q$89="○", ROW($Q$3:$Q$89)-ROW($Q$3)+1), ROW(E1)), COLUMNS($R$3:V3)), "")</f>
        <v>200 事務処理</v>
      </c>
    </row>
    <row r="106" spans="18:22" x14ac:dyDescent="0.2">
      <c r="R106" s="514">
        <f t="array" ref="R106">IFERROR(INDEX($R$3:$V$89, SMALL(IF($Q$3:$Q$89="○", ROW($Q$3:$Q$89)-ROW($Q$3)+1), ROW(A2)), COLUMNS($R$3:R4)), "")</f>
        <v>300</v>
      </c>
      <c r="S106" s="514" t="str">
        <f t="array" ref="S106">IFERROR(INDEX($R$3:$V$89, SMALL(IF($Q$3:$Q$89="○", ROW($Q$3:$Q$89)-ROW($Q$3)+1), ROW(B2)), COLUMNS($R$3:S4)), "")</f>
        <v>-</v>
      </c>
      <c r="T106" s="514" t="str">
        <f t="array" ref="T106">IFERROR(INDEX($R$3:$V$89, SMALL(IF($Q$3:$Q$89="○", ROW($Q$3:$Q$89)-ROW($Q$3)+1), ROW(C2)), COLUMNS($R$3:T4)), "")</f>
        <v>会議</v>
      </c>
      <c r="U106" s="514" t="str">
        <f t="array" ref="U106">IFERROR(INDEX($R$3:$V$89, SMALL(IF($Q$3:$Q$89="○", ROW($Q$3:$Q$89)-ROW($Q$3)+1), ROW(D2)), COLUMNS($R$3:U4)), "")</f>
        <v>会議</v>
      </c>
      <c r="V106" s="514" t="str">
        <f t="array" ref="V106">IFERROR(INDEX($R$3:$V$89, SMALL(IF($Q$3:$Q$89="○", ROW($Q$3:$Q$89)-ROW($Q$3)+1), ROW(E2)), COLUMNS($R$3:V4)), "")</f>
        <v>300 会議</v>
      </c>
    </row>
    <row r="107" spans="18:22" x14ac:dyDescent="0.2">
      <c r="R107" s="514">
        <f t="array" ref="R107">IFERROR(INDEX($R$3:$V$89, SMALL(IF($Q$3:$Q$89="○", ROW($Q$3:$Q$89)-ROW($Q$3)+1), ROW(A3)), COLUMNS($R$3:R5)), "")</f>
        <v>0</v>
      </c>
      <c r="S107" s="514">
        <f t="array" ref="S107">IFERROR(INDEX($R$3:$V$89, SMALL(IF($Q$3:$Q$89="○", ROW($Q$3:$Q$89)-ROW($Q$3)+1), ROW(B3)), COLUMNS($R$3:S5)), "")</f>
        <v>0</v>
      </c>
      <c r="T107" s="514">
        <f t="array" ref="T107">IFERROR(INDEX($R$3:$V$89, SMALL(IF($Q$3:$Q$89="○", ROW($Q$3:$Q$89)-ROW($Q$3)+1), ROW(C3)), COLUMNS($R$3:T5)), "")</f>
        <v>0</v>
      </c>
      <c r="U107" s="514">
        <f t="array" ref="U107">IFERROR(INDEX($R$3:$V$89, SMALL(IF($Q$3:$Q$89="○", ROW($Q$3:$Q$89)-ROW($Q$3)+1), ROW(D3)), COLUMNS($R$3:U5)), "")</f>
        <v>0</v>
      </c>
      <c r="V107" s="514">
        <f t="array" ref="V107">IFERROR(INDEX($R$3:$V$89, SMALL(IF($Q$3:$Q$89="○", ROW($Q$3:$Q$89)-ROW($Q$3)+1), ROW(E3)), COLUMNS($R$3:V5)), "")</f>
        <v>0</v>
      </c>
    </row>
    <row r="108" spans="18:22" x14ac:dyDescent="0.2">
      <c r="R108" s="514">
        <f t="array" ref="R108">IFERROR(INDEX($R$3:$V$89, SMALL(IF($Q$3:$Q$89="○", ROW($Q$3:$Q$89)-ROW($Q$3)+1), ROW(A4)), COLUMNS($R$3:R6)), "")</f>
        <v>1</v>
      </c>
      <c r="S108" s="514" t="str">
        <f t="array" ref="S108">IFERROR(INDEX($R$3:$V$89, SMALL(IF($Q$3:$Q$89="○", ROW($Q$3:$Q$89)-ROW($Q$3)+1), ROW(B4)), COLUMNS($R$3:S6)), "")</f>
        <v>農地維持</v>
      </c>
      <c r="T108" s="514" t="str">
        <f t="array" ref="T108">IFERROR(INDEX($R$3:$V$89, SMALL(IF($Q$3:$Q$89="○", ROW($Q$3:$Q$89)-ROW($Q$3)+1), ROW(C4)), COLUMNS($R$3:T6)), "")</f>
        <v>点検・計画策定</v>
      </c>
      <c r="U108" s="514" t="str">
        <f t="array" ref="U108">IFERROR(INDEX($R$3:$V$89, SMALL(IF($Q$3:$Q$89="○", ROW($Q$3:$Q$89)-ROW($Q$3)+1), ROW(D4)), COLUMNS($R$3:U6)), "")</f>
        <v>点検</v>
      </c>
      <c r="V108" s="514" t="str">
        <f t="array" ref="V108">IFERROR(INDEX($R$3:$V$89, SMALL(IF($Q$3:$Q$89="○", ROW($Q$3:$Q$89)-ROW($Q$3)+1), ROW(E4)), COLUMNS($R$3:V6)), "")</f>
        <v>1 点検</v>
      </c>
    </row>
    <row r="109" spans="18:22" x14ac:dyDescent="0.2">
      <c r="R109" s="514">
        <f t="array" ref="R109">IFERROR(INDEX($R$3:$V$89, SMALL(IF($Q$3:$Q$89="○", ROW($Q$3:$Q$89)-ROW($Q$3)+1), ROW(A5)), COLUMNS($R$3:R7)), "")</f>
        <v>2</v>
      </c>
      <c r="S109" s="514" t="str">
        <f t="array" ref="S109">IFERROR(INDEX($R$3:$V$89, SMALL(IF($Q$3:$Q$89="○", ROW($Q$3:$Q$89)-ROW($Q$3)+1), ROW(B5)), COLUMNS($R$3:S7)), "")</f>
        <v>農地維持</v>
      </c>
      <c r="T109" s="514" t="str">
        <f t="array" ref="T109">IFERROR(INDEX($R$3:$V$89, SMALL(IF($Q$3:$Q$89="○", ROW($Q$3:$Q$89)-ROW($Q$3)+1), ROW(C5)), COLUMNS($R$3:T7)), "")</f>
        <v>点検・計画策定</v>
      </c>
      <c r="U109" s="514" t="str">
        <f t="array" ref="U109">IFERROR(INDEX($R$3:$V$89, SMALL(IF($Q$3:$Q$89="○", ROW($Q$3:$Q$89)-ROW($Q$3)+1), ROW(D5)), COLUMNS($R$3:U7)), "")</f>
        <v>計画策定</v>
      </c>
      <c r="V109" s="514" t="str">
        <f t="array" ref="V109">IFERROR(INDEX($R$3:$V$89, SMALL(IF($Q$3:$Q$89="○", ROW($Q$3:$Q$89)-ROW($Q$3)+1), ROW(E5)), COLUMNS($R$3:V7)), "")</f>
        <v>2 年度活動計画の策定</v>
      </c>
    </row>
    <row r="110" spans="18:22" x14ac:dyDescent="0.2">
      <c r="R110" s="514">
        <f t="array" ref="R110">IFERROR(INDEX($R$3:$V$89, SMALL(IF($Q$3:$Q$89="○", ROW($Q$3:$Q$89)-ROW($Q$3)+1), ROW(A6)), COLUMNS($R$3:R8)), "")</f>
        <v>3</v>
      </c>
      <c r="S110" s="514" t="str">
        <f t="array" ref="S110">IFERROR(INDEX($R$3:$V$89, SMALL(IF($Q$3:$Q$89="○", ROW($Q$3:$Q$89)-ROW($Q$3)+1), ROW(B6)), COLUMNS($R$3:S8)), "")</f>
        <v>農地維持</v>
      </c>
      <c r="T110" s="514" t="str">
        <f t="array" ref="T110">IFERROR(INDEX($R$3:$V$89, SMALL(IF($Q$3:$Q$89="○", ROW($Q$3:$Q$89)-ROW($Q$3)+1), ROW(C6)), COLUMNS($R$3:T8)), "")</f>
        <v>研修</v>
      </c>
      <c r="U110" s="514" t="str">
        <f t="array" ref="U110">IFERROR(INDEX($R$3:$V$89, SMALL(IF($Q$3:$Q$89="○", ROW($Q$3:$Q$89)-ROW($Q$3)+1), ROW(D6)), COLUMNS($R$3:U8)), "")</f>
        <v>研修</v>
      </c>
      <c r="V110" s="514" t="str">
        <f t="array" ref="V110">IFERROR(INDEX($R$3:$V$89, SMALL(IF($Q$3:$Q$89="○", ROW($Q$3:$Q$89)-ROW($Q$3)+1), ROW(E6)), COLUMNS($R$3:V8)), "")</f>
        <v>3 事務・組織運営等に関する研修、機械の安全使用に関する研修</v>
      </c>
    </row>
    <row r="111" spans="18:22" x14ac:dyDescent="0.2">
      <c r="R111" s="514">
        <f t="array" ref="R111">IFERROR(INDEX($R$3:$V$89, SMALL(IF($Q$3:$Q$89="○", ROW($Q$3:$Q$89)-ROW($Q$3)+1), ROW(A7)), COLUMNS($R$3:R9)), "")</f>
        <v>4</v>
      </c>
      <c r="S111" s="514" t="str">
        <f t="array" ref="S111">IFERROR(INDEX($R$3:$V$89, SMALL(IF($Q$3:$Q$89="○", ROW($Q$3:$Q$89)-ROW($Q$3)+1), ROW(B7)), COLUMNS($R$3:S9)), "")</f>
        <v>農地維持</v>
      </c>
      <c r="T111" s="514" t="str">
        <f t="array" ref="T111">IFERROR(INDEX($R$3:$V$89, SMALL(IF($Q$3:$Q$89="○", ROW($Q$3:$Q$89)-ROW($Q$3)+1), ROW(C7)), COLUMNS($R$3:T9)), "")</f>
        <v>実践活動</v>
      </c>
      <c r="U111" s="514" t="str">
        <f t="array" ref="U111">IFERROR(INDEX($R$3:$V$89, SMALL(IF($Q$3:$Q$89="○", ROW($Q$3:$Q$89)-ROW($Q$3)+1), ROW(D7)), COLUMNS($R$3:U9)), "")</f>
        <v>農用地</v>
      </c>
      <c r="V111" s="514" t="str">
        <f t="array" ref="V111">IFERROR(INDEX($R$3:$V$89, SMALL(IF($Q$3:$Q$89="○", ROW($Q$3:$Q$89)-ROW($Q$3)+1), ROW(E7)), COLUMNS($R$3:V9)), "")</f>
        <v>4 遊休農地発生防止のための保全管理</v>
      </c>
    </row>
    <row r="112" spans="18:22" x14ac:dyDescent="0.2">
      <c r="R112" s="514">
        <f t="array" ref="R112">IFERROR(INDEX($R$3:$V$89, SMALL(IF($Q$3:$Q$89="○", ROW($Q$3:$Q$89)-ROW($Q$3)+1), ROW(A8)), COLUMNS($R$3:R10)), "")</f>
        <v>5</v>
      </c>
      <c r="S112" s="514" t="str">
        <f t="array" ref="S112">IFERROR(INDEX($R$3:$V$89, SMALL(IF($Q$3:$Q$89="○", ROW($Q$3:$Q$89)-ROW($Q$3)+1), ROW(B8)), COLUMNS($R$3:S10)), "")</f>
        <v>農地維持</v>
      </c>
      <c r="T112" s="514" t="str">
        <f t="array" ref="T112">IFERROR(INDEX($R$3:$V$89, SMALL(IF($Q$3:$Q$89="○", ROW($Q$3:$Q$89)-ROW($Q$3)+1), ROW(C8)), COLUMNS($R$3:T10)), "")</f>
        <v>実践活動</v>
      </c>
      <c r="U112" s="514" t="str">
        <f t="array" ref="U112">IFERROR(INDEX($R$3:$V$89, SMALL(IF($Q$3:$Q$89="○", ROW($Q$3:$Q$89)-ROW($Q$3)+1), ROW(D8)), COLUMNS($R$3:U10)), "")</f>
        <v>農用地</v>
      </c>
      <c r="V112" s="514" t="str">
        <f t="array" ref="V112">IFERROR(INDEX($R$3:$V$89, SMALL(IF($Q$3:$Q$89="○", ROW($Q$3:$Q$89)-ROW($Q$3)+1), ROW(E8)), COLUMNS($R$3:V10)), "")</f>
        <v>5 畦畔・法面・防風林の草刈り</v>
      </c>
    </row>
    <row r="113" spans="18:22" x14ac:dyDescent="0.2">
      <c r="R113" s="514">
        <f t="array" ref="R113">IFERROR(INDEX($R$3:$V$89, SMALL(IF($Q$3:$Q$89="○", ROW($Q$3:$Q$89)-ROW($Q$3)+1), ROW(A9)), COLUMNS($R$3:R11)), "")</f>
        <v>6</v>
      </c>
      <c r="S113" s="514" t="str">
        <f t="array" ref="S113">IFERROR(INDEX($R$3:$V$89, SMALL(IF($Q$3:$Q$89="○", ROW($Q$3:$Q$89)-ROW($Q$3)+1), ROW(B9)), COLUMNS($R$3:S11)), "")</f>
        <v>農地維持</v>
      </c>
      <c r="T113" s="514" t="str">
        <f t="array" ref="T113">IFERROR(INDEX($R$3:$V$89, SMALL(IF($Q$3:$Q$89="○", ROW($Q$3:$Q$89)-ROW($Q$3)+1), ROW(C9)), COLUMNS($R$3:T11)), "")</f>
        <v>実践活動</v>
      </c>
      <c r="U113" s="514" t="str">
        <f t="array" ref="U113">IFERROR(INDEX($R$3:$V$89, SMALL(IF($Q$3:$Q$89="○", ROW($Q$3:$Q$89)-ROW($Q$3)+1), ROW(D9)), COLUMNS($R$3:U11)), "")</f>
        <v>農用地</v>
      </c>
      <c r="V113" s="514" t="str">
        <f t="array" ref="V113">IFERROR(INDEX($R$3:$V$89, SMALL(IF($Q$3:$Q$89="○", ROW($Q$3:$Q$89)-ROW($Q$3)+1), ROW(E9)), COLUMNS($R$3:V11)), "")</f>
        <v>6 鳥獣害防護柵等の保守管理</v>
      </c>
    </row>
    <row r="114" spans="18:22" x14ac:dyDescent="0.2">
      <c r="R114" s="514">
        <f t="array" ref="R114">IFERROR(INDEX($R$3:$V$89, SMALL(IF($Q$3:$Q$89="○", ROW($Q$3:$Q$89)-ROW($Q$3)+1), ROW(A10)), COLUMNS($R$3:R12)), "")</f>
        <v>7</v>
      </c>
      <c r="S114" s="514" t="str">
        <f t="array" ref="S114">IFERROR(INDEX($R$3:$V$89, SMALL(IF($Q$3:$Q$89="○", ROW($Q$3:$Q$89)-ROW($Q$3)+1), ROW(B10)), COLUMNS($R$3:S12)), "")</f>
        <v>農地維持</v>
      </c>
      <c r="T114" s="514" t="str">
        <f t="array" ref="T114">IFERROR(INDEX($R$3:$V$89, SMALL(IF($Q$3:$Q$89="○", ROW($Q$3:$Q$89)-ROW($Q$3)+1), ROW(C10)), COLUMNS($R$3:T12)), "")</f>
        <v>実践活動</v>
      </c>
      <c r="U114" s="514" t="str">
        <f t="array" ref="U114">IFERROR(INDEX($R$3:$V$89, SMALL(IF($Q$3:$Q$89="○", ROW($Q$3:$Q$89)-ROW($Q$3)+1), ROW(D10)), COLUMNS($R$3:U12)), "")</f>
        <v>水路</v>
      </c>
      <c r="V114" s="514" t="str">
        <f t="array" ref="V114">IFERROR(INDEX($R$3:$V$89, SMALL(IF($Q$3:$Q$89="○", ROW($Q$3:$Q$89)-ROW($Q$3)+1), ROW(E10)), COLUMNS($R$3:V12)), "")</f>
        <v>7 水路の草刈り</v>
      </c>
    </row>
    <row r="115" spans="18:22" x14ac:dyDescent="0.2">
      <c r="R115" s="514">
        <f t="array" ref="R115">IFERROR(INDEX($R$3:$V$89, SMALL(IF($Q$3:$Q$89="○", ROW($Q$3:$Q$89)-ROW($Q$3)+1), ROW(A11)), COLUMNS($R$3:R13)), "")</f>
        <v>8</v>
      </c>
      <c r="S115" s="514" t="str">
        <f t="array" ref="S115">IFERROR(INDEX($R$3:$V$89, SMALL(IF($Q$3:$Q$89="○", ROW($Q$3:$Q$89)-ROW($Q$3)+1), ROW(B11)), COLUMNS($R$3:S13)), "")</f>
        <v>農地維持</v>
      </c>
      <c r="T115" s="514" t="str">
        <f t="array" ref="T115">IFERROR(INDEX($R$3:$V$89, SMALL(IF($Q$3:$Q$89="○", ROW($Q$3:$Q$89)-ROW($Q$3)+1), ROW(C11)), COLUMNS($R$3:T13)), "")</f>
        <v>実践活動</v>
      </c>
      <c r="U115" s="514" t="str">
        <f t="array" ref="U115">IFERROR(INDEX($R$3:$V$89, SMALL(IF($Q$3:$Q$89="○", ROW($Q$3:$Q$89)-ROW($Q$3)+1), ROW(D11)), COLUMNS($R$3:U13)), "")</f>
        <v>水路</v>
      </c>
      <c r="V115" s="514" t="str">
        <f t="array" ref="V115">IFERROR(INDEX($R$3:$V$89, SMALL(IF($Q$3:$Q$89="○", ROW($Q$3:$Q$89)-ROW($Q$3)+1), ROW(E11)), COLUMNS($R$3:V13)), "")</f>
        <v>8 水路の泥上げ</v>
      </c>
    </row>
    <row r="116" spans="18:22" x14ac:dyDescent="0.2">
      <c r="R116" s="514">
        <f t="array" ref="R116">IFERROR(INDEX($R$3:$V$89, SMALL(IF($Q$3:$Q$89="○", ROW($Q$3:$Q$89)-ROW($Q$3)+1), ROW(A12)), COLUMNS($R$3:R14)), "")</f>
        <v>9</v>
      </c>
      <c r="S116" s="514" t="str">
        <f t="array" ref="S116">IFERROR(INDEX($R$3:$V$89, SMALL(IF($Q$3:$Q$89="○", ROW($Q$3:$Q$89)-ROW($Q$3)+1), ROW(B12)), COLUMNS($R$3:S14)), "")</f>
        <v>農地維持</v>
      </c>
      <c r="T116" s="514" t="str">
        <f t="array" ref="T116">IFERROR(INDEX($R$3:$V$89, SMALL(IF($Q$3:$Q$89="○", ROW($Q$3:$Q$89)-ROW($Q$3)+1), ROW(C12)), COLUMNS($R$3:T14)), "")</f>
        <v>実践活動</v>
      </c>
      <c r="U116" s="514" t="str">
        <f t="array" ref="U116">IFERROR(INDEX($R$3:$V$89, SMALL(IF($Q$3:$Q$89="○", ROW($Q$3:$Q$89)-ROW($Q$3)+1), ROW(D12)), COLUMNS($R$3:U14)), "")</f>
        <v>水路</v>
      </c>
      <c r="V116" s="514" t="str">
        <f t="array" ref="V116">IFERROR(INDEX($R$3:$V$89, SMALL(IF($Q$3:$Q$89="○", ROW($Q$3:$Q$89)-ROW($Q$3)+1), ROW(E12)), COLUMNS($R$3:V14)), "")</f>
        <v>9 水路附帯施設の保守管理</v>
      </c>
    </row>
    <row r="117" spans="18:22" x14ac:dyDescent="0.2">
      <c r="R117" s="514">
        <f t="array" ref="R117">IFERROR(INDEX($R$3:$V$89, SMALL(IF($Q$3:$Q$89="○", ROW($Q$3:$Q$89)-ROW($Q$3)+1), ROW(A13)), COLUMNS($R$3:R15)), "")</f>
        <v>10</v>
      </c>
      <c r="S117" s="514" t="str">
        <f t="array" ref="S117">IFERROR(INDEX($R$3:$V$89, SMALL(IF($Q$3:$Q$89="○", ROW($Q$3:$Q$89)-ROW($Q$3)+1), ROW(B13)), COLUMNS($R$3:S15)), "")</f>
        <v>農地維持</v>
      </c>
      <c r="T117" s="514" t="str">
        <f t="array" ref="T117">IFERROR(INDEX($R$3:$V$89, SMALL(IF($Q$3:$Q$89="○", ROW($Q$3:$Q$89)-ROW($Q$3)+1), ROW(C13)), COLUMNS($R$3:T15)), "")</f>
        <v>実践活動</v>
      </c>
      <c r="U117" s="514" t="str">
        <f t="array" ref="U117">IFERROR(INDEX($R$3:$V$89, SMALL(IF($Q$3:$Q$89="○", ROW($Q$3:$Q$89)-ROW($Q$3)+1), ROW(D13)), COLUMNS($R$3:U15)), "")</f>
        <v>農道</v>
      </c>
      <c r="V117" s="514" t="str">
        <f t="array" ref="V117">IFERROR(INDEX($R$3:$V$89, SMALL(IF($Q$3:$Q$89="○", ROW($Q$3:$Q$89)-ROW($Q$3)+1), ROW(E13)), COLUMNS($R$3:V15)), "")</f>
        <v>10 農道の草刈り</v>
      </c>
    </row>
    <row r="118" spans="18:22" x14ac:dyDescent="0.2">
      <c r="R118" s="514">
        <f t="array" ref="R118">IFERROR(INDEX($R$3:$V$89, SMALL(IF($Q$3:$Q$89="○", ROW($Q$3:$Q$89)-ROW($Q$3)+1), ROW(A14)), COLUMNS($R$3:R16)), "")</f>
        <v>11</v>
      </c>
      <c r="S118" s="514" t="str">
        <f t="array" ref="S118">IFERROR(INDEX($R$3:$V$89, SMALL(IF($Q$3:$Q$89="○", ROW($Q$3:$Q$89)-ROW($Q$3)+1), ROW(B14)), COLUMNS($R$3:S16)), "")</f>
        <v>農地維持</v>
      </c>
      <c r="T118" s="514" t="str">
        <f t="array" ref="T118">IFERROR(INDEX($R$3:$V$89, SMALL(IF($Q$3:$Q$89="○", ROW($Q$3:$Q$89)-ROW($Q$3)+1), ROW(C14)), COLUMNS($R$3:T16)), "")</f>
        <v>実践活動</v>
      </c>
      <c r="U118" s="514" t="str">
        <f t="array" ref="U118">IFERROR(INDEX($R$3:$V$89, SMALL(IF($Q$3:$Q$89="○", ROW($Q$3:$Q$89)-ROW($Q$3)+1), ROW(D14)), COLUMNS($R$3:U16)), "")</f>
        <v>農道</v>
      </c>
      <c r="V118" s="514" t="str">
        <f t="array" ref="V118">IFERROR(INDEX($R$3:$V$89, SMALL(IF($Q$3:$Q$89="○", ROW($Q$3:$Q$89)-ROW($Q$3)+1), ROW(E14)), COLUMNS($R$3:V16)), "")</f>
        <v>11 農道側溝の泥上げ</v>
      </c>
    </row>
    <row r="119" spans="18:22" x14ac:dyDescent="0.2">
      <c r="R119" s="514">
        <f t="array" ref="R119">IFERROR(INDEX($R$3:$V$89, SMALL(IF($Q$3:$Q$89="○", ROW($Q$3:$Q$89)-ROW($Q$3)+1), ROW(A15)), COLUMNS($R$3:R17)), "")</f>
        <v>12</v>
      </c>
      <c r="S119" s="514" t="str">
        <f t="array" ref="S119">IFERROR(INDEX($R$3:$V$89, SMALL(IF($Q$3:$Q$89="○", ROW($Q$3:$Q$89)-ROW($Q$3)+1), ROW(B15)), COLUMNS($R$3:S17)), "")</f>
        <v>農地維持</v>
      </c>
      <c r="T119" s="514" t="str">
        <f t="array" ref="T119">IFERROR(INDEX($R$3:$V$89, SMALL(IF($Q$3:$Q$89="○", ROW($Q$3:$Q$89)-ROW($Q$3)+1), ROW(C15)), COLUMNS($R$3:T17)), "")</f>
        <v>実践活動</v>
      </c>
      <c r="U119" s="514" t="str">
        <f t="array" ref="U119">IFERROR(INDEX($R$3:$V$89, SMALL(IF($Q$3:$Q$89="○", ROW($Q$3:$Q$89)-ROW($Q$3)+1), ROW(D15)), COLUMNS($R$3:U17)), "")</f>
        <v>農道</v>
      </c>
      <c r="V119" s="514" t="str">
        <f t="array" ref="V119">IFERROR(INDEX($R$3:$V$89, SMALL(IF($Q$3:$Q$89="○", ROW($Q$3:$Q$89)-ROW($Q$3)+1), ROW(E15)), COLUMNS($R$3:V17)), "")</f>
        <v>12 路面の維持</v>
      </c>
    </row>
    <row r="120" spans="18:22" x14ac:dyDescent="0.2">
      <c r="R120" s="514">
        <f t="array" ref="R120">IFERROR(INDEX($R$3:$V$89, SMALL(IF($Q$3:$Q$89="○", ROW($Q$3:$Q$89)-ROW($Q$3)+1), ROW(A16)), COLUMNS($R$3:R18)), "")</f>
        <v>13</v>
      </c>
      <c r="S120" s="514" t="str">
        <f t="array" ref="S120">IFERROR(INDEX($R$3:$V$89, SMALL(IF($Q$3:$Q$89="○", ROW($Q$3:$Q$89)-ROW($Q$3)+1), ROW(B16)), COLUMNS($R$3:S18)), "")</f>
        <v>農地維持</v>
      </c>
      <c r="T120" s="514" t="str">
        <f t="array" ref="T120">IFERROR(INDEX($R$3:$V$89, SMALL(IF($Q$3:$Q$89="○", ROW($Q$3:$Q$89)-ROW($Q$3)+1), ROW(C16)), COLUMNS($R$3:T18)), "")</f>
        <v>実践活動</v>
      </c>
      <c r="U120" s="514" t="str">
        <f t="array" ref="U120">IFERROR(INDEX($R$3:$V$89, SMALL(IF($Q$3:$Q$89="○", ROW($Q$3:$Q$89)-ROW($Q$3)+1), ROW(D16)), COLUMNS($R$3:U18)), "")</f>
        <v>ため池</v>
      </c>
      <c r="V120" s="514" t="str">
        <f t="array" ref="V120">IFERROR(INDEX($R$3:$V$89, SMALL(IF($Q$3:$Q$89="○", ROW($Q$3:$Q$89)-ROW($Q$3)+1), ROW(E16)), COLUMNS($R$3:V18)), "")</f>
        <v>13 ため池の草刈り</v>
      </c>
    </row>
    <row r="121" spans="18:22" x14ac:dyDescent="0.2">
      <c r="R121" s="514">
        <f t="array" ref="R121">IFERROR(INDEX($R$3:$V$89, SMALL(IF($Q$3:$Q$89="○", ROW($Q$3:$Q$89)-ROW($Q$3)+1), ROW(A17)), COLUMNS($R$3:R19)), "")</f>
        <v>14</v>
      </c>
      <c r="S121" s="514" t="str">
        <f t="array" ref="S121">IFERROR(INDEX($R$3:$V$89, SMALL(IF($Q$3:$Q$89="○", ROW($Q$3:$Q$89)-ROW($Q$3)+1), ROW(B17)), COLUMNS($R$3:S19)), "")</f>
        <v>農地維持</v>
      </c>
      <c r="T121" s="514" t="str">
        <f t="array" ref="T121">IFERROR(INDEX($R$3:$V$89, SMALL(IF($Q$3:$Q$89="○", ROW($Q$3:$Q$89)-ROW($Q$3)+1), ROW(C17)), COLUMNS($R$3:T19)), "")</f>
        <v>実践活動</v>
      </c>
      <c r="U121" s="514" t="str">
        <f t="array" ref="U121">IFERROR(INDEX($R$3:$V$89, SMALL(IF($Q$3:$Q$89="○", ROW($Q$3:$Q$89)-ROW($Q$3)+1), ROW(D17)), COLUMNS($R$3:U19)), "")</f>
        <v>ため池</v>
      </c>
      <c r="V121" s="514" t="str">
        <f t="array" ref="V121">IFERROR(INDEX($R$3:$V$89, SMALL(IF($Q$3:$Q$89="○", ROW($Q$3:$Q$89)-ROW($Q$3)+1), ROW(E17)), COLUMNS($R$3:V19)), "")</f>
        <v>14 ため池の泥上げ</v>
      </c>
    </row>
    <row r="122" spans="18:22" x14ac:dyDescent="0.2">
      <c r="R122" s="514">
        <f t="array" ref="R122">IFERROR(INDEX($R$3:$V$89, SMALL(IF($Q$3:$Q$89="○", ROW($Q$3:$Q$89)-ROW($Q$3)+1), ROW(A18)), COLUMNS($R$3:R20)), "")</f>
        <v>15</v>
      </c>
      <c r="S122" s="514" t="str">
        <f t="array" ref="S122">IFERROR(INDEX($R$3:$V$89, SMALL(IF($Q$3:$Q$89="○", ROW($Q$3:$Q$89)-ROW($Q$3)+1), ROW(B18)), COLUMNS($R$3:S20)), "")</f>
        <v>農地維持</v>
      </c>
      <c r="T122" s="514" t="str">
        <f t="array" ref="T122">IFERROR(INDEX($R$3:$V$89, SMALL(IF($Q$3:$Q$89="○", ROW($Q$3:$Q$89)-ROW($Q$3)+1), ROW(C18)), COLUMNS($R$3:T20)), "")</f>
        <v>実践活動</v>
      </c>
      <c r="U122" s="514" t="str">
        <f t="array" ref="U122">IFERROR(INDEX($R$3:$V$89, SMALL(IF($Q$3:$Q$89="○", ROW($Q$3:$Q$89)-ROW($Q$3)+1), ROW(D18)), COLUMNS($R$3:U20)), "")</f>
        <v>ため池</v>
      </c>
      <c r="V122" s="514" t="str">
        <f t="array" ref="V122">IFERROR(INDEX($R$3:$V$89, SMALL(IF($Q$3:$Q$89="○", ROW($Q$3:$Q$89)-ROW($Q$3)+1), ROW(E18)), COLUMNS($R$3:V20)), "")</f>
        <v>15 ため池附帯施設の保守管理</v>
      </c>
    </row>
    <row r="123" spans="18:22" x14ac:dyDescent="0.2">
      <c r="R123" s="514">
        <f t="array" ref="R123">IFERROR(INDEX($R$3:$V$89, SMALL(IF($Q$3:$Q$89="○", ROW($Q$3:$Q$89)-ROW($Q$3)+1), ROW(A19)), COLUMNS($R$3:R21)), "")</f>
        <v>16</v>
      </c>
      <c r="S123" s="514" t="str">
        <f t="array" ref="S123">IFERROR(INDEX($R$3:$V$89, SMALL(IF($Q$3:$Q$89="○", ROW($Q$3:$Q$89)-ROW($Q$3)+1), ROW(B19)), COLUMNS($R$3:S21)), "")</f>
        <v>農地維持</v>
      </c>
      <c r="T123" s="514" t="str">
        <f t="array" ref="T123">IFERROR(INDEX($R$3:$V$89, SMALL(IF($Q$3:$Q$89="○", ROW($Q$3:$Q$89)-ROW($Q$3)+1), ROW(C19)), COLUMNS($R$3:T21)), "")</f>
        <v>実践活動</v>
      </c>
      <c r="U123" s="514" t="str">
        <f t="array" ref="U123">IFERROR(INDEX($R$3:$V$89, SMALL(IF($Q$3:$Q$89="○", ROW($Q$3:$Q$89)-ROW($Q$3)+1), ROW(D19)), COLUMNS($R$3:U21)), "")</f>
        <v>共通</v>
      </c>
      <c r="V123" s="514" t="str">
        <f t="array" ref="V123">IFERROR(INDEX($R$3:$V$89, SMALL(IF($Q$3:$Q$89="○", ROW($Q$3:$Q$89)-ROW($Q$3)+1), ROW(E19)), COLUMNS($R$3:V21)), "")</f>
        <v>16 異常気象時の対応</v>
      </c>
    </row>
    <row r="124" spans="18:22" x14ac:dyDescent="0.2">
      <c r="R124" s="514">
        <f t="array" ref="R124">IFERROR(INDEX($R$3:$V$89, SMALL(IF($Q$3:$Q$89="○", ROW($Q$3:$Q$89)-ROW($Q$3)+1), ROW(A20)), COLUMNS($R$3:R22)), "")</f>
        <v>17</v>
      </c>
      <c r="S124" s="514" t="str">
        <f t="array" ref="S124">IFERROR(INDEX($R$3:$V$89, SMALL(IF($Q$3:$Q$89="○", ROW($Q$3:$Q$89)-ROW($Q$3)+1), ROW(B20)), COLUMNS($R$3:S22)), "")</f>
        <v>農地維持</v>
      </c>
      <c r="T124" s="514" t="str">
        <f t="array" ref="T124">IFERROR(INDEX($R$3:$V$89, SMALL(IF($Q$3:$Q$89="○", ROW($Q$3:$Q$89)-ROW($Q$3)+1), ROW(C20)), COLUMNS($R$3:T22)), "")</f>
        <v>推進活動</v>
      </c>
      <c r="U124" s="514" t="str">
        <f t="array" ref="U124">IFERROR(INDEX($R$3:$V$89, SMALL(IF($Q$3:$Q$89="○", ROW($Q$3:$Q$89)-ROW($Q$3)+1), ROW(D20)), COLUMNS($R$3:U22)), "")</f>
        <v>推進活動</v>
      </c>
      <c r="V124" s="514" t="str">
        <f t="array" ref="V124">IFERROR(INDEX($R$3:$V$89, SMALL(IF($Q$3:$Q$89="○", ROW($Q$3:$Q$89)-ROW($Q$3)+1), ROW(E20)), COLUMNS($R$3:V22)), "")</f>
        <v>17 農業者の検討会の開催</v>
      </c>
    </row>
    <row r="125" spans="18:22" x14ac:dyDescent="0.2">
      <c r="R125" s="514">
        <f t="array" ref="R125">IFERROR(INDEX($R$3:$V$89, SMALL(IF($Q$3:$Q$89="○", ROW($Q$3:$Q$89)-ROW($Q$3)+1), ROW(A21)), COLUMNS($R$3:R23)), "")</f>
        <v>18</v>
      </c>
      <c r="S125" s="514" t="str">
        <f t="array" ref="S125">IFERROR(INDEX($R$3:$V$89, SMALL(IF($Q$3:$Q$89="○", ROW($Q$3:$Q$89)-ROW($Q$3)+1), ROW(B21)), COLUMNS($R$3:S23)), "")</f>
        <v>農地維持</v>
      </c>
      <c r="T125" s="514" t="str">
        <f t="array" ref="T125">IFERROR(INDEX($R$3:$V$89, SMALL(IF($Q$3:$Q$89="○", ROW($Q$3:$Q$89)-ROW($Q$3)+1), ROW(C21)), COLUMNS($R$3:T23)), "")</f>
        <v>推進活動</v>
      </c>
      <c r="U125" s="514" t="str">
        <f t="array" ref="U125">IFERROR(INDEX($R$3:$V$89, SMALL(IF($Q$3:$Q$89="○", ROW($Q$3:$Q$89)-ROW($Q$3)+1), ROW(D21)), COLUMNS($R$3:U23)), "")</f>
        <v>推進活動</v>
      </c>
      <c r="V125" s="514" t="str">
        <f t="array" ref="V125">IFERROR(INDEX($R$3:$V$89, SMALL(IF($Q$3:$Q$89="○", ROW($Q$3:$Q$89)-ROW($Q$3)+1), ROW(E21)), COLUMNS($R$3:V23)), "")</f>
        <v>18 農業者に対する意向調査、現地調査</v>
      </c>
    </row>
    <row r="126" spans="18:22" x14ac:dyDescent="0.2">
      <c r="R126" s="514">
        <f t="array" ref="R126">IFERROR(INDEX($R$3:$V$89, SMALL(IF($Q$3:$Q$89="○", ROW($Q$3:$Q$89)-ROW($Q$3)+1), ROW(A22)), COLUMNS($R$3:R24)), "")</f>
        <v>19</v>
      </c>
      <c r="S126" s="514" t="str">
        <f t="array" ref="S126">IFERROR(INDEX($R$3:$V$89, SMALL(IF($Q$3:$Q$89="○", ROW($Q$3:$Q$89)-ROW($Q$3)+1), ROW(B22)), COLUMNS($R$3:S24)), "")</f>
        <v>農地維持</v>
      </c>
      <c r="T126" s="514" t="str">
        <f t="array" ref="T126">IFERROR(INDEX($R$3:$V$89, SMALL(IF($Q$3:$Q$89="○", ROW($Q$3:$Q$89)-ROW($Q$3)+1), ROW(C22)), COLUMNS($R$3:T24)), "")</f>
        <v>推進活動</v>
      </c>
      <c r="U126" s="514" t="str">
        <f t="array" ref="U126">IFERROR(INDEX($R$3:$V$89, SMALL(IF($Q$3:$Q$89="○", ROW($Q$3:$Q$89)-ROW($Q$3)+1), ROW(D22)), COLUMNS($R$3:U24)), "")</f>
        <v>推進活動</v>
      </c>
      <c r="V126" s="514" t="str">
        <f t="array" ref="V126">IFERROR(INDEX($R$3:$V$89, SMALL(IF($Q$3:$Q$89="○", ROW($Q$3:$Q$89)-ROW($Q$3)+1), ROW(E22)), COLUMNS($R$3:V24)), "")</f>
        <v>19 不在村地主との連絡体制の整備等</v>
      </c>
    </row>
    <row r="127" spans="18:22" x14ac:dyDescent="0.2">
      <c r="R127" s="514">
        <f t="array" ref="R127">IFERROR(INDEX($R$3:$V$89, SMALL(IF($Q$3:$Q$89="○", ROW($Q$3:$Q$89)-ROW($Q$3)+1), ROW(A23)), COLUMNS($R$3:R25)), "")</f>
        <v>20</v>
      </c>
      <c r="S127" s="514" t="str">
        <f t="array" ref="S127">IFERROR(INDEX($R$3:$V$89, SMALL(IF($Q$3:$Q$89="○", ROW($Q$3:$Q$89)-ROW($Q$3)+1), ROW(B23)), COLUMNS($R$3:S25)), "")</f>
        <v>農地維持</v>
      </c>
      <c r="T127" s="514" t="str">
        <f t="array" ref="T127">IFERROR(INDEX($R$3:$V$89, SMALL(IF($Q$3:$Q$89="○", ROW($Q$3:$Q$89)-ROW($Q$3)+1), ROW(C23)), COLUMNS($R$3:T25)), "")</f>
        <v>推進活動</v>
      </c>
      <c r="U127" s="514" t="str">
        <f t="array" ref="U127">IFERROR(INDEX($R$3:$V$89, SMALL(IF($Q$3:$Q$89="○", ROW($Q$3:$Q$89)-ROW($Q$3)+1), ROW(D23)), COLUMNS($R$3:U25)), "")</f>
        <v>推進活動</v>
      </c>
      <c r="V127" s="514" t="str">
        <f t="array" ref="V127">IFERROR(INDEX($R$3:$V$89, SMALL(IF($Q$3:$Q$89="○", ROW($Q$3:$Q$89)-ROW($Q$3)+1), ROW(E23)), COLUMNS($R$3:V25)), "")</f>
        <v>20 集落外住民や地域住民との意見交換等</v>
      </c>
    </row>
    <row r="128" spans="18:22" x14ac:dyDescent="0.2">
      <c r="R128" s="514">
        <f t="array" ref="R128">IFERROR(INDEX($R$3:$V$89, SMALL(IF($Q$3:$Q$89="○", ROW($Q$3:$Q$89)-ROW($Q$3)+1), ROW(A24)), COLUMNS($R$3:R26)), "")</f>
        <v>21</v>
      </c>
      <c r="S128" s="514" t="str">
        <f t="array" ref="S128">IFERROR(INDEX($R$3:$V$89, SMALL(IF($Q$3:$Q$89="○", ROW($Q$3:$Q$89)-ROW($Q$3)+1), ROW(B24)), COLUMNS($R$3:S26)), "")</f>
        <v>農地維持</v>
      </c>
      <c r="T128" s="514" t="str">
        <f t="array" ref="T128">IFERROR(INDEX($R$3:$V$89, SMALL(IF($Q$3:$Q$89="○", ROW($Q$3:$Q$89)-ROW($Q$3)+1), ROW(C24)), COLUMNS($R$3:T26)), "")</f>
        <v>推進活動</v>
      </c>
      <c r="U128" s="514" t="str">
        <f t="array" ref="U128">IFERROR(INDEX($R$3:$V$89, SMALL(IF($Q$3:$Q$89="○", ROW($Q$3:$Q$89)-ROW($Q$3)+1), ROW(D24)), COLUMNS($R$3:U26)), "")</f>
        <v>推進活動</v>
      </c>
      <c r="V128" s="514" t="str">
        <f t="array" ref="V128">IFERROR(INDEX($R$3:$V$89, SMALL(IF($Q$3:$Q$89="○", ROW($Q$3:$Q$89)-ROW($Q$3)+1), ROW(E24)), COLUMNS($R$3:V26)), "")</f>
        <v>21 地域住民等に対する意向調査等</v>
      </c>
    </row>
    <row r="129" spans="18:22" x14ac:dyDescent="0.2">
      <c r="R129" s="514">
        <f t="array" ref="R129">IFERROR(INDEX($R$3:$V$89, SMALL(IF($Q$3:$Q$89="○", ROW($Q$3:$Q$89)-ROW($Q$3)+1), ROW(A25)), COLUMNS($R$3:R27)), "")</f>
        <v>22</v>
      </c>
      <c r="S129" s="514" t="str">
        <f t="array" ref="S129">IFERROR(INDEX($R$3:$V$89, SMALL(IF($Q$3:$Q$89="○", ROW($Q$3:$Q$89)-ROW($Q$3)+1), ROW(B25)), COLUMNS($R$3:S27)), "")</f>
        <v>農地維持</v>
      </c>
      <c r="T129" s="514" t="str">
        <f t="array" ref="T129">IFERROR(INDEX($R$3:$V$89, SMALL(IF($Q$3:$Q$89="○", ROW($Q$3:$Q$89)-ROW($Q$3)+1), ROW(C25)), COLUMNS($R$3:T27)), "")</f>
        <v>推進活動</v>
      </c>
      <c r="U129" s="514" t="str">
        <f t="array" ref="U129">IFERROR(INDEX($R$3:$V$89, SMALL(IF($Q$3:$Q$89="○", ROW($Q$3:$Q$89)-ROW($Q$3)+1), ROW(D25)), COLUMNS($R$3:U27)), "")</f>
        <v>推進活動</v>
      </c>
      <c r="V129" s="514" t="str">
        <f t="array" ref="V129">IFERROR(INDEX($R$3:$V$89, SMALL(IF($Q$3:$Q$89="○", ROW($Q$3:$Q$89)-ROW($Q$3)+1), ROW(E25)), COLUMNS($R$3:V27)), "")</f>
        <v>22 有識者等による研修会、検討会の開催</v>
      </c>
    </row>
    <row r="130" spans="18:22" x14ac:dyDescent="0.2">
      <c r="R130" s="514">
        <f t="array" ref="R130">IFERROR(INDEX($R$3:$V$89, SMALL(IF($Q$3:$Q$89="○", ROW($Q$3:$Q$89)-ROW($Q$3)+1), ROW(A26)), COLUMNS($R$3:R28)), "")</f>
        <v>23</v>
      </c>
      <c r="S130" s="514" t="str">
        <f t="array" ref="S130">IFERROR(INDEX($R$3:$V$89, SMALL(IF($Q$3:$Q$89="○", ROW($Q$3:$Q$89)-ROW($Q$3)+1), ROW(B26)), COLUMNS($R$3:S28)), "")</f>
        <v>農地維持</v>
      </c>
      <c r="T130" s="514" t="str">
        <f t="array" ref="T130">IFERROR(INDEX($R$3:$V$89, SMALL(IF($Q$3:$Q$89="○", ROW($Q$3:$Q$89)-ROW($Q$3)+1), ROW(C26)), COLUMNS($R$3:T28)), "")</f>
        <v>推進活動</v>
      </c>
      <c r="U130" s="514" t="str">
        <f t="array" ref="U130">IFERROR(INDEX($R$3:$V$89, SMALL(IF($Q$3:$Q$89="○", ROW($Q$3:$Q$89)-ROW($Q$3)+1), ROW(D26)), COLUMNS($R$3:U28)), "")</f>
        <v>推進活動</v>
      </c>
      <c r="V130" s="514" t="str">
        <f t="array" ref="V130">IFERROR(INDEX($R$3:$V$89, SMALL(IF($Q$3:$Q$89="○", ROW($Q$3:$Q$89)-ROW($Q$3)+1), ROW(E26)), COLUMNS($R$3:V28)), "")</f>
        <v>23 その他</v>
      </c>
    </row>
    <row r="131" spans="18:22" x14ac:dyDescent="0.2">
      <c r="R131" s="514">
        <f t="array" ref="R131">IFERROR(INDEX($R$3:$V$89, SMALL(IF($Q$3:$Q$89="○", ROW($Q$3:$Q$89)-ROW($Q$3)+1), ROW(A27)), COLUMNS($R$3:R29)), "")</f>
        <v>24</v>
      </c>
      <c r="S131" s="514" t="str">
        <f t="array" ref="S131">IFERROR(INDEX($R$3:$V$89, SMALL(IF($Q$3:$Q$89="○", ROW($Q$3:$Q$89)-ROW($Q$3)+1), ROW(B27)), COLUMNS($R$3:S29)), "")</f>
        <v>共同</v>
      </c>
      <c r="T131" s="514" t="str">
        <f t="array" ref="T131">IFERROR(INDEX($R$3:$V$89, SMALL(IF($Q$3:$Q$89="○", ROW($Q$3:$Q$89)-ROW($Q$3)+1), ROW(C27)), COLUMNS($R$3:T29)), "")</f>
        <v>機能診断・計画策定</v>
      </c>
      <c r="U131" s="514" t="str">
        <f t="array" ref="U131">IFERROR(INDEX($R$3:$V$89, SMALL(IF($Q$3:$Q$89="○", ROW($Q$3:$Q$89)-ROW($Q$3)+1), ROW(D27)), COLUMNS($R$3:U29)), "")</f>
        <v>機能診断</v>
      </c>
      <c r="V131" s="514" t="str">
        <f t="array" ref="V131">IFERROR(INDEX($R$3:$V$89, SMALL(IF($Q$3:$Q$89="○", ROW($Q$3:$Q$89)-ROW($Q$3)+1), ROW(E27)), COLUMNS($R$3:V29)), "")</f>
        <v>24 農用地の機能診断</v>
      </c>
    </row>
    <row r="132" spans="18:22" x14ac:dyDescent="0.2">
      <c r="R132" s="514">
        <f t="array" ref="R132">IFERROR(INDEX($R$3:$V$89, SMALL(IF($Q$3:$Q$89="○", ROW($Q$3:$Q$89)-ROW($Q$3)+1), ROW(A28)), COLUMNS($R$3:R30)), "")</f>
        <v>25</v>
      </c>
      <c r="S132" s="514" t="str">
        <f t="array" ref="S132">IFERROR(INDEX($R$3:$V$89, SMALL(IF($Q$3:$Q$89="○", ROW($Q$3:$Q$89)-ROW($Q$3)+1), ROW(B28)), COLUMNS($R$3:S30)), "")</f>
        <v>共同</v>
      </c>
      <c r="T132" s="514" t="str">
        <f t="array" ref="T132">IFERROR(INDEX($R$3:$V$89, SMALL(IF($Q$3:$Q$89="○", ROW($Q$3:$Q$89)-ROW($Q$3)+1), ROW(C28)), COLUMNS($R$3:T30)), "")</f>
        <v>機能診断・計画策定</v>
      </c>
      <c r="U132" s="514" t="str">
        <f t="array" ref="U132">IFERROR(INDEX($R$3:$V$89, SMALL(IF($Q$3:$Q$89="○", ROW($Q$3:$Q$89)-ROW($Q$3)+1), ROW(D28)), COLUMNS($R$3:U30)), "")</f>
        <v>機能診断</v>
      </c>
      <c r="V132" s="514" t="str">
        <f t="array" ref="V132">IFERROR(INDEX($R$3:$V$89, SMALL(IF($Q$3:$Q$89="○", ROW($Q$3:$Q$89)-ROW($Q$3)+1), ROW(E28)), COLUMNS($R$3:V30)), "")</f>
        <v>25 水路の機能診断</v>
      </c>
    </row>
    <row r="133" spans="18:22" x14ac:dyDescent="0.2">
      <c r="R133" s="514">
        <f t="array" ref="R133">IFERROR(INDEX($R$3:$V$89, SMALL(IF($Q$3:$Q$89="○", ROW($Q$3:$Q$89)-ROW($Q$3)+1), ROW(A29)), COLUMNS($R$3:R31)), "")</f>
        <v>26</v>
      </c>
      <c r="S133" s="514" t="str">
        <f t="array" ref="S133">IFERROR(INDEX($R$3:$V$89, SMALL(IF($Q$3:$Q$89="○", ROW($Q$3:$Q$89)-ROW($Q$3)+1), ROW(B29)), COLUMNS($R$3:S31)), "")</f>
        <v>共同</v>
      </c>
      <c r="T133" s="514" t="str">
        <f t="array" ref="T133">IFERROR(INDEX($R$3:$V$89, SMALL(IF($Q$3:$Q$89="○", ROW($Q$3:$Q$89)-ROW($Q$3)+1), ROW(C29)), COLUMNS($R$3:T31)), "")</f>
        <v>機能診断・計画策定</v>
      </c>
      <c r="U133" s="514" t="str">
        <f t="array" ref="U133">IFERROR(INDEX($R$3:$V$89, SMALL(IF($Q$3:$Q$89="○", ROW($Q$3:$Q$89)-ROW($Q$3)+1), ROW(D29)), COLUMNS($R$3:U31)), "")</f>
        <v>機能診断</v>
      </c>
      <c r="V133" s="514" t="str">
        <f t="array" ref="V133">IFERROR(INDEX($R$3:$V$89, SMALL(IF($Q$3:$Q$89="○", ROW($Q$3:$Q$89)-ROW($Q$3)+1), ROW(E29)), COLUMNS($R$3:V31)), "")</f>
        <v>26 農道の機能診断</v>
      </c>
    </row>
    <row r="134" spans="18:22" x14ac:dyDescent="0.2">
      <c r="R134" s="514">
        <f t="array" ref="R134">IFERROR(INDEX($R$3:$V$89, SMALL(IF($Q$3:$Q$89="○", ROW($Q$3:$Q$89)-ROW($Q$3)+1), ROW(A30)), COLUMNS($R$3:R32)), "")</f>
        <v>27</v>
      </c>
      <c r="S134" s="514" t="str">
        <f t="array" ref="S134">IFERROR(INDEX($R$3:$V$89, SMALL(IF($Q$3:$Q$89="○", ROW($Q$3:$Q$89)-ROW($Q$3)+1), ROW(B30)), COLUMNS($R$3:S32)), "")</f>
        <v>共同</v>
      </c>
      <c r="T134" s="514" t="str">
        <f t="array" ref="T134">IFERROR(INDEX($R$3:$V$89, SMALL(IF($Q$3:$Q$89="○", ROW($Q$3:$Q$89)-ROW($Q$3)+1), ROW(C30)), COLUMNS($R$3:T32)), "")</f>
        <v>機能診断・計画策定</v>
      </c>
      <c r="U134" s="514" t="str">
        <f t="array" ref="U134">IFERROR(INDEX($R$3:$V$89, SMALL(IF($Q$3:$Q$89="○", ROW($Q$3:$Q$89)-ROW($Q$3)+1), ROW(D30)), COLUMNS($R$3:U32)), "")</f>
        <v>機能診断</v>
      </c>
      <c r="V134" s="514" t="str">
        <f t="array" ref="V134">IFERROR(INDEX($R$3:$V$89, SMALL(IF($Q$3:$Q$89="○", ROW($Q$3:$Q$89)-ROW($Q$3)+1), ROW(E30)), COLUMNS($R$3:V32)), "")</f>
        <v>27 ため池の機能診断</v>
      </c>
    </row>
    <row r="135" spans="18:22" x14ac:dyDescent="0.2">
      <c r="R135" s="514">
        <f t="array" ref="R135">IFERROR(INDEX($R$3:$V$89, SMALL(IF($Q$3:$Q$89="○", ROW($Q$3:$Q$89)-ROW($Q$3)+1), ROW(A31)), COLUMNS($R$3:R33)), "")</f>
        <v>28</v>
      </c>
      <c r="S135" s="514" t="str">
        <f t="array" ref="S135">IFERROR(INDEX($R$3:$V$89, SMALL(IF($Q$3:$Q$89="○", ROW($Q$3:$Q$89)-ROW($Q$3)+1), ROW(B31)), COLUMNS($R$3:S33)), "")</f>
        <v>共同</v>
      </c>
      <c r="T135" s="514" t="str">
        <f t="array" ref="T135">IFERROR(INDEX($R$3:$V$89, SMALL(IF($Q$3:$Q$89="○", ROW($Q$3:$Q$89)-ROW($Q$3)+1), ROW(C31)), COLUMNS($R$3:T33)), "")</f>
        <v>機能診断・計画策定</v>
      </c>
      <c r="U135" s="514" t="str">
        <f t="array" ref="U135">IFERROR(INDEX($R$3:$V$89, SMALL(IF($Q$3:$Q$89="○", ROW($Q$3:$Q$89)-ROW($Q$3)+1), ROW(D31)), COLUMNS($R$3:U33)), "")</f>
        <v>計画策定</v>
      </c>
      <c r="V135" s="514" t="str">
        <f t="array" ref="V135">IFERROR(INDEX($R$3:$V$89, SMALL(IF($Q$3:$Q$89="○", ROW($Q$3:$Q$89)-ROW($Q$3)+1), ROW(E31)), COLUMNS($R$3:V33)), "")</f>
        <v>28 年度活動計画の策定</v>
      </c>
    </row>
    <row r="136" spans="18:22" x14ac:dyDescent="0.2">
      <c r="R136" s="514">
        <f t="array" ref="R136">IFERROR(INDEX($R$3:$V$89, SMALL(IF($Q$3:$Q$89="○", ROW($Q$3:$Q$89)-ROW($Q$3)+1), ROW(A32)), COLUMNS($R$3:R34)), "")</f>
        <v>29</v>
      </c>
      <c r="S136" s="514" t="str">
        <f t="array" ref="S136">IFERROR(INDEX($R$3:$V$89, SMALL(IF($Q$3:$Q$89="○", ROW($Q$3:$Q$89)-ROW($Q$3)+1), ROW(B32)), COLUMNS($R$3:S34)), "")</f>
        <v>共同</v>
      </c>
      <c r="T136" s="514" t="str">
        <f t="array" ref="T136">IFERROR(INDEX($R$3:$V$89, SMALL(IF($Q$3:$Q$89="○", ROW($Q$3:$Q$89)-ROW($Q$3)+1), ROW(C32)), COLUMNS($R$3:T34)), "")</f>
        <v>研修</v>
      </c>
      <c r="U136" s="514" t="str">
        <f t="array" ref="U136">IFERROR(INDEX($R$3:$V$89, SMALL(IF($Q$3:$Q$89="○", ROW($Q$3:$Q$89)-ROW($Q$3)+1), ROW(D32)), COLUMNS($R$3:U34)), "")</f>
        <v>研修</v>
      </c>
      <c r="V136" s="514" t="str">
        <f t="array" ref="V136">IFERROR(INDEX($R$3:$V$89, SMALL(IF($Q$3:$Q$89="○", ROW($Q$3:$Q$89)-ROW($Q$3)+1), ROW(E32)), COLUMNS($R$3:V34)), "")</f>
        <v>29 機能診断・補修技術等に関する研修</v>
      </c>
    </row>
    <row r="137" spans="18:22" x14ac:dyDescent="0.2">
      <c r="R137" s="514">
        <f t="array" ref="R137">IFERROR(INDEX($R$3:$V$89, SMALL(IF($Q$3:$Q$89="○", ROW($Q$3:$Q$89)-ROW($Q$3)+1), ROW(A33)), COLUMNS($R$3:R35)), "")</f>
        <v>30</v>
      </c>
      <c r="S137" s="514" t="str">
        <f t="array" ref="S137">IFERROR(INDEX($R$3:$V$89, SMALL(IF($Q$3:$Q$89="○", ROW($Q$3:$Q$89)-ROW($Q$3)+1), ROW(B33)), COLUMNS($R$3:S35)), "")</f>
        <v>共同</v>
      </c>
      <c r="T137" s="514" t="str">
        <f t="array" ref="T137">IFERROR(INDEX($R$3:$V$89, SMALL(IF($Q$3:$Q$89="○", ROW($Q$3:$Q$89)-ROW($Q$3)+1), ROW(C33)), COLUMNS($R$3:T35)), "")</f>
        <v>実践活動</v>
      </c>
      <c r="U137" s="514" t="str">
        <f t="array" ref="U137">IFERROR(INDEX($R$3:$V$89, SMALL(IF($Q$3:$Q$89="○", ROW($Q$3:$Q$89)-ROW($Q$3)+1), ROW(D33)), COLUMNS($R$3:U35)), "")</f>
        <v>農用地</v>
      </c>
      <c r="V137" s="514" t="str">
        <f t="array" ref="V137">IFERROR(INDEX($R$3:$V$89, SMALL(IF($Q$3:$Q$89="○", ROW($Q$3:$Q$89)-ROW($Q$3)+1), ROW(E33)), COLUMNS($R$3:V35)), "")</f>
        <v>30 農用地の軽微な補修等</v>
      </c>
    </row>
    <row r="138" spans="18:22" x14ac:dyDescent="0.2">
      <c r="R138" s="514">
        <f t="array" ref="R138">IFERROR(INDEX($R$3:$V$89, SMALL(IF($Q$3:$Q$89="○", ROW($Q$3:$Q$89)-ROW($Q$3)+1), ROW(A34)), COLUMNS($R$3:R36)), "")</f>
        <v>31</v>
      </c>
      <c r="S138" s="514" t="str">
        <f t="array" ref="S138">IFERROR(INDEX($R$3:$V$89, SMALL(IF($Q$3:$Q$89="○", ROW($Q$3:$Q$89)-ROW($Q$3)+1), ROW(B34)), COLUMNS($R$3:S36)), "")</f>
        <v>共同</v>
      </c>
      <c r="T138" s="514" t="str">
        <f t="array" ref="T138">IFERROR(INDEX($R$3:$V$89, SMALL(IF($Q$3:$Q$89="○", ROW($Q$3:$Q$89)-ROW($Q$3)+1), ROW(C34)), COLUMNS($R$3:T36)), "")</f>
        <v>実践活動</v>
      </c>
      <c r="U138" s="514" t="str">
        <f t="array" ref="U138">IFERROR(INDEX($R$3:$V$89, SMALL(IF($Q$3:$Q$89="○", ROW($Q$3:$Q$89)-ROW($Q$3)+1), ROW(D34)), COLUMNS($R$3:U36)), "")</f>
        <v>水路</v>
      </c>
      <c r="V138" s="514" t="str">
        <f t="array" ref="V138">IFERROR(INDEX($R$3:$V$89, SMALL(IF($Q$3:$Q$89="○", ROW($Q$3:$Q$89)-ROW($Q$3)+1), ROW(E34)), COLUMNS($R$3:V36)), "")</f>
        <v>31 水路の軽微な補修等</v>
      </c>
    </row>
    <row r="139" spans="18:22" x14ac:dyDescent="0.2">
      <c r="R139" s="514">
        <f t="array" ref="R139">IFERROR(INDEX($R$3:$V$89, SMALL(IF($Q$3:$Q$89="○", ROW($Q$3:$Q$89)-ROW($Q$3)+1), ROW(A35)), COLUMNS($R$3:R37)), "")</f>
        <v>32</v>
      </c>
      <c r="S139" s="514" t="str">
        <f t="array" ref="S139">IFERROR(INDEX($R$3:$V$89, SMALL(IF($Q$3:$Q$89="○", ROW($Q$3:$Q$89)-ROW($Q$3)+1), ROW(B35)), COLUMNS($R$3:S37)), "")</f>
        <v>共同</v>
      </c>
      <c r="T139" s="514" t="str">
        <f t="array" ref="T139">IFERROR(INDEX($R$3:$V$89, SMALL(IF($Q$3:$Q$89="○", ROW($Q$3:$Q$89)-ROW($Q$3)+1), ROW(C35)), COLUMNS($R$3:T37)), "")</f>
        <v>実践活動</v>
      </c>
      <c r="U139" s="514" t="str">
        <f t="array" ref="U139">IFERROR(INDEX($R$3:$V$89, SMALL(IF($Q$3:$Q$89="○", ROW($Q$3:$Q$89)-ROW($Q$3)+1), ROW(D35)), COLUMNS($R$3:U37)), "")</f>
        <v>農道</v>
      </c>
      <c r="V139" s="514" t="str">
        <f t="array" ref="V139">IFERROR(INDEX($R$3:$V$89, SMALL(IF($Q$3:$Q$89="○", ROW($Q$3:$Q$89)-ROW($Q$3)+1), ROW(E35)), COLUMNS($R$3:V37)), "")</f>
        <v>32 農道の軽微な補修等</v>
      </c>
    </row>
    <row r="140" spans="18:22" x14ac:dyDescent="0.2">
      <c r="R140" s="514">
        <f t="array" ref="R140">IFERROR(INDEX($R$3:$V$89, SMALL(IF($Q$3:$Q$89="○", ROW($Q$3:$Q$89)-ROW($Q$3)+1), ROW(A36)), COLUMNS($R$3:R38)), "")</f>
        <v>33</v>
      </c>
      <c r="S140" s="514" t="str">
        <f t="array" ref="S140">IFERROR(INDEX($R$3:$V$89, SMALL(IF($Q$3:$Q$89="○", ROW($Q$3:$Q$89)-ROW($Q$3)+1), ROW(B36)), COLUMNS($R$3:S38)), "")</f>
        <v>共同</v>
      </c>
      <c r="T140" s="514" t="str">
        <f t="array" ref="T140">IFERROR(INDEX($R$3:$V$89, SMALL(IF($Q$3:$Q$89="○", ROW($Q$3:$Q$89)-ROW($Q$3)+1), ROW(C36)), COLUMNS($R$3:T38)), "")</f>
        <v>実践活動</v>
      </c>
      <c r="U140" s="514" t="str">
        <f t="array" ref="U140">IFERROR(INDEX($R$3:$V$89, SMALL(IF($Q$3:$Q$89="○", ROW($Q$3:$Q$89)-ROW($Q$3)+1), ROW(D36)), COLUMNS($R$3:U38)), "")</f>
        <v>ため池</v>
      </c>
      <c r="V140" s="514" t="str">
        <f t="array" ref="V140">IFERROR(INDEX($R$3:$V$89, SMALL(IF($Q$3:$Q$89="○", ROW($Q$3:$Q$89)-ROW($Q$3)+1), ROW(E36)), COLUMNS($R$3:V38)), "")</f>
        <v>33 ため池の軽微な補修等</v>
      </c>
    </row>
    <row r="141" spans="18:22" x14ac:dyDescent="0.2">
      <c r="R141" s="514">
        <f t="array" ref="R141">IFERROR(INDEX($R$3:$V$89, SMALL(IF($Q$3:$Q$89="○", ROW($Q$3:$Q$89)-ROW($Q$3)+1), ROW(A37)), COLUMNS($R$3:R39)), "")</f>
        <v>34</v>
      </c>
      <c r="S141" s="514" t="str">
        <f t="array" ref="S141">IFERROR(INDEX($R$3:$V$89, SMALL(IF($Q$3:$Q$89="○", ROW($Q$3:$Q$89)-ROW($Q$3)+1), ROW(B37)), COLUMNS($R$3:S39)), "")</f>
        <v>共同</v>
      </c>
      <c r="T141" s="514" t="str">
        <f t="array" ref="T141">IFERROR(INDEX($R$3:$V$89, SMALL(IF($Q$3:$Q$89="○", ROW($Q$3:$Q$89)-ROW($Q$3)+1), ROW(C37)), COLUMNS($R$3:T39)), "")</f>
        <v>計画策定</v>
      </c>
      <c r="U141" s="514" t="str">
        <f t="array" ref="U141">IFERROR(INDEX($R$3:$V$89, SMALL(IF($Q$3:$Q$89="○", ROW($Q$3:$Q$89)-ROW($Q$3)+1), ROW(D37)), COLUMNS($R$3:U39)), "")</f>
        <v>生態系保全</v>
      </c>
      <c r="V141" s="514" t="str">
        <f t="array" ref="V141">IFERROR(INDEX($R$3:$V$89, SMALL(IF($Q$3:$Q$89="○", ROW($Q$3:$Q$89)-ROW($Q$3)+1), ROW(E37)), COLUMNS($R$3:V39)), "")</f>
        <v>34 生物多様性保全計画の策定</v>
      </c>
    </row>
    <row r="142" spans="18:22" x14ac:dyDescent="0.2">
      <c r="R142" s="514">
        <f t="array" ref="R142">IFERROR(INDEX($R$3:$V$89, SMALL(IF($Q$3:$Q$89="○", ROW($Q$3:$Q$89)-ROW($Q$3)+1), ROW(A38)), COLUMNS($R$3:R40)), "")</f>
        <v>35</v>
      </c>
      <c r="S142" s="514" t="str">
        <f t="array" ref="S142">IFERROR(INDEX($R$3:$V$89, SMALL(IF($Q$3:$Q$89="○", ROW($Q$3:$Q$89)-ROW($Q$3)+1), ROW(B38)), COLUMNS($R$3:S40)), "")</f>
        <v>共同</v>
      </c>
      <c r="T142" s="514" t="str">
        <f t="array" ref="T142">IFERROR(INDEX($R$3:$V$89, SMALL(IF($Q$3:$Q$89="○", ROW($Q$3:$Q$89)-ROW($Q$3)+1), ROW(C38)), COLUMNS($R$3:T40)), "")</f>
        <v>計画策定</v>
      </c>
      <c r="U142" s="514" t="str">
        <f t="array" ref="U142">IFERROR(INDEX($R$3:$V$89, SMALL(IF($Q$3:$Q$89="○", ROW($Q$3:$Q$89)-ROW($Q$3)+1), ROW(D38)), COLUMNS($R$3:U40)), "")</f>
        <v>水質保全</v>
      </c>
      <c r="V142" s="514" t="str">
        <f t="array" ref="V142">IFERROR(INDEX($R$3:$V$89, SMALL(IF($Q$3:$Q$89="○", ROW($Q$3:$Q$89)-ROW($Q$3)+1), ROW(E38)), COLUMNS($R$3:V40)), "")</f>
        <v>35 水質保全計画、農地保全計画の策定</v>
      </c>
    </row>
    <row r="143" spans="18:22" x14ac:dyDescent="0.2">
      <c r="R143" s="514">
        <f t="array" ref="R143">IFERROR(INDEX($R$3:$V$89, SMALL(IF($Q$3:$Q$89="○", ROW($Q$3:$Q$89)-ROW($Q$3)+1), ROW(A39)), COLUMNS($R$3:R41)), "")</f>
        <v>36</v>
      </c>
      <c r="S143" s="514" t="str">
        <f t="array" ref="S143">IFERROR(INDEX($R$3:$V$89, SMALL(IF($Q$3:$Q$89="○", ROW($Q$3:$Q$89)-ROW($Q$3)+1), ROW(B39)), COLUMNS($R$3:S41)), "")</f>
        <v>共同</v>
      </c>
      <c r="T143" s="514" t="str">
        <f t="array" ref="T143">IFERROR(INDEX($R$3:$V$89, SMALL(IF($Q$3:$Q$89="○", ROW($Q$3:$Q$89)-ROW($Q$3)+1), ROW(C39)), COLUMNS($R$3:T41)), "")</f>
        <v>計画策定</v>
      </c>
      <c r="U143" s="514" t="str">
        <f t="array" ref="U143">IFERROR(INDEX($R$3:$V$89, SMALL(IF($Q$3:$Q$89="○", ROW($Q$3:$Q$89)-ROW($Q$3)+1), ROW(D39)), COLUMNS($R$3:U41)), "")</f>
        <v>景観形成・生活環境保全</v>
      </c>
      <c r="V143" s="514" t="str">
        <f t="array" ref="V143">IFERROR(INDEX($R$3:$V$89, SMALL(IF($Q$3:$Q$89="○", ROW($Q$3:$Q$89)-ROW($Q$3)+1), ROW(E39)), COLUMNS($R$3:V41)), "")</f>
        <v>36 景観形成計画、生活環境保全計画の策定</v>
      </c>
    </row>
    <row r="144" spans="18:22" x14ac:dyDescent="0.2">
      <c r="R144" s="514">
        <f t="array" ref="R144">IFERROR(INDEX($R$3:$V$89, SMALL(IF($Q$3:$Q$89="○", ROW($Q$3:$Q$89)-ROW($Q$3)+1), ROW(A40)), COLUMNS($R$3:R42)), "")</f>
        <v>37</v>
      </c>
      <c r="S144" s="514" t="str">
        <f t="array" ref="S144">IFERROR(INDEX($R$3:$V$89, SMALL(IF($Q$3:$Q$89="○", ROW($Q$3:$Q$89)-ROW($Q$3)+1), ROW(B40)), COLUMNS($R$3:S42)), "")</f>
        <v>共同</v>
      </c>
      <c r="T144" s="514" t="str">
        <f t="array" ref="T144">IFERROR(INDEX($R$3:$V$89, SMALL(IF($Q$3:$Q$89="○", ROW($Q$3:$Q$89)-ROW($Q$3)+1), ROW(C40)), COLUMNS($R$3:T42)), "")</f>
        <v>計画策定</v>
      </c>
      <c r="U144" s="514" t="str">
        <f t="array" ref="U144">IFERROR(INDEX($R$3:$V$89, SMALL(IF($Q$3:$Q$89="○", ROW($Q$3:$Q$89)-ROW($Q$3)+1), ROW(D40)), COLUMNS($R$3:U42)), "")</f>
        <v>水田貯留・地下水かん養</v>
      </c>
      <c r="V144" s="514" t="str">
        <f t="array" ref="V144">IFERROR(INDEX($R$3:$V$89, SMALL(IF($Q$3:$Q$89="○", ROW($Q$3:$Q$89)-ROW($Q$3)+1), ROW(E40)), COLUMNS($R$3:V42)), "")</f>
        <v>37 水田貯留計画、地下水かん養計画の策定</v>
      </c>
    </row>
    <row r="145" spans="18:22" x14ac:dyDescent="0.2">
      <c r="R145" s="514">
        <f t="array" ref="R145">IFERROR(INDEX($R$3:$V$89, SMALL(IF($Q$3:$Q$89="○", ROW($Q$3:$Q$89)-ROW($Q$3)+1), ROW(A41)), COLUMNS($R$3:R43)), "")</f>
        <v>38</v>
      </c>
      <c r="S145" s="514" t="str">
        <f t="array" ref="S145">IFERROR(INDEX($R$3:$V$89, SMALL(IF($Q$3:$Q$89="○", ROW($Q$3:$Q$89)-ROW($Q$3)+1), ROW(B41)), COLUMNS($R$3:S43)), "")</f>
        <v>共同</v>
      </c>
      <c r="T145" s="514" t="str">
        <f t="array" ref="T145">IFERROR(INDEX($R$3:$V$89, SMALL(IF($Q$3:$Q$89="○", ROW($Q$3:$Q$89)-ROW($Q$3)+1), ROW(C41)), COLUMNS($R$3:T43)), "")</f>
        <v>計画策定</v>
      </c>
      <c r="U145" s="514" t="str">
        <f t="array" ref="U145">IFERROR(INDEX($R$3:$V$89, SMALL(IF($Q$3:$Q$89="○", ROW($Q$3:$Q$89)-ROW($Q$3)+1), ROW(D41)), COLUMNS($R$3:U43)), "")</f>
        <v>資源循環</v>
      </c>
      <c r="V145" s="514" t="str">
        <f t="array" ref="V145">IFERROR(INDEX($R$3:$V$89, SMALL(IF($Q$3:$Q$89="○", ROW($Q$3:$Q$89)-ROW($Q$3)+1), ROW(E41)), COLUMNS($R$3:V43)), "")</f>
        <v>38 資源循環計画の策定</v>
      </c>
    </row>
    <row r="146" spans="18:22" x14ac:dyDescent="0.2">
      <c r="R146" s="514">
        <f t="array" ref="R146">IFERROR(INDEX($R$3:$V$89, SMALL(IF($Q$3:$Q$89="○", ROW($Q$3:$Q$89)-ROW($Q$3)+1), ROW(A42)), COLUMNS($R$3:R44)), "")</f>
        <v>39</v>
      </c>
      <c r="S146" s="514" t="str">
        <f t="array" ref="S146">IFERROR(INDEX($R$3:$V$89, SMALL(IF($Q$3:$Q$89="○", ROW($Q$3:$Q$89)-ROW($Q$3)+1), ROW(B42)), COLUMNS($R$3:S44)), "")</f>
        <v>共同</v>
      </c>
      <c r="T146" s="514" t="str">
        <f t="array" ref="T146">IFERROR(INDEX($R$3:$V$89, SMALL(IF($Q$3:$Q$89="○", ROW($Q$3:$Q$89)-ROW($Q$3)+1), ROW(C42)), COLUMNS($R$3:T44)), "")</f>
        <v>実践活動</v>
      </c>
      <c r="U146" s="514" t="str">
        <f t="array" ref="U146">IFERROR(INDEX($R$3:$V$89, SMALL(IF($Q$3:$Q$89="○", ROW($Q$3:$Q$89)-ROW($Q$3)+1), ROW(D42)), COLUMNS($R$3:U44)), "")</f>
        <v>生態系保全</v>
      </c>
      <c r="V146" s="514" t="str">
        <f t="array" ref="V146">IFERROR(INDEX($R$3:$V$89, SMALL(IF($Q$3:$Q$89="○", ROW($Q$3:$Q$89)-ROW($Q$3)+1), ROW(E42)), COLUMNS($R$3:V44)), "")</f>
        <v>39 生物の生息状況の把握（生態系保全）</v>
      </c>
    </row>
    <row r="147" spans="18:22" x14ac:dyDescent="0.2">
      <c r="R147" s="514">
        <f t="array" ref="R147">IFERROR(INDEX($R$3:$V$89, SMALL(IF($Q$3:$Q$89="○", ROW($Q$3:$Q$89)-ROW($Q$3)+1), ROW(A43)), COLUMNS($R$3:R45)), "")</f>
        <v>40</v>
      </c>
      <c r="S147" s="514" t="str">
        <f t="array" ref="S147">IFERROR(INDEX($R$3:$V$89, SMALL(IF($Q$3:$Q$89="○", ROW($Q$3:$Q$89)-ROW($Q$3)+1), ROW(B43)), COLUMNS($R$3:S45)), "")</f>
        <v>共同</v>
      </c>
      <c r="T147" s="514" t="str">
        <f t="array" ref="T147">IFERROR(INDEX($R$3:$V$89, SMALL(IF($Q$3:$Q$89="○", ROW($Q$3:$Q$89)-ROW($Q$3)+1), ROW(C43)), COLUMNS($R$3:T45)), "")</f>
        <v>実践活動</v>
      </c>
      <c r="U147" s="514" t="str">
        <f t="array" ref="U147">IFERROR(INDEX($R$3:$V$89, SMALL(IF($Q$3:$Q$89="○", ROW($Q$3:$Q$89)-ROW($Q$3)+1), ROW(D43)), COLUMNS($R$3:U45)), "")</f>
        <v>生態系保全</v>
      </c>
      <c r="V147" s="514" t="str">
        <f t="array" ref="V147">IFERROR(INDEX($R$3:$V$89, SMALL(IF($Q$3:$Q$89="○", ROW($Q$3:$Q$89)-ROW($Q$3)+1), ROW(E43)), COLUMNS($R$3:V45)), "")</f>
        <v>40 外来種の駆除（生態系保全）</v>
      </c>
    </row>
    <row r="148" spans="18:22" x14ac:dyDescent="0.2">
      <c r="R148" s="514">
        <f t="array" ref="R148">IFERROR(INDEX($R$3:$V$89, SMALL(IF($Q$3:$Q$89="○", ROW($Q$3:$Q$89)-ROW($Q$3)+1), ROW(A44)), COLUMNS($R$3:R46)), "")</f>
        <v>41</v>
      </c>
      <c r="S148" s="514" t="str">
        <f t="array" ref="S148">IFERROR(INDEX($R$3:$V$89, SMALL(IF($Q$3:$Q$89="○", ROW($Q$3:$Q$89)-ROW($Q$3)+1), ROW(B44)), COLUMNS($R$3:S46)), "")</f>
        <v>共同</v>
      </c>
      <c r="T148" s="514" t="str">
        <f t="array" ref="T148">IFERROR(INDEX($R$3:$V$89, SMALL(IF($Q$3:$Q$89="○", ROW($Q$3:$Q$89)-ROW($Q$3)+1), ROW(C44)), COLUMNS($R$3:T46)), "")</f>
        <v>実践活動</v>
      </c>
      <c r="U148" s="514" t="str">
        <f t="array" ref="U148">IFERROR(INDEX($R$3:$V$89, SMALL(IF($Q$3:$Q$89="○", ROW($Q$3:$Q$89)-ROW($Q$3)+1), ROW(D44)), COLUMNS($R$3:U46)), "")</f>
        <v>生態系保全</v>
      </c>
      <c r="V148" s="514" t="str">
        <f t="array" ref="V148">IFERROR(INDEX($R$3:$V$89, SMALL(IF($Q$3:$Q$89="○", ROW($Q$3:$Q$89)-ROW($Q$3)+1), ROW(E44)), COLUMNS($R$3:V46)), "")</f>
        <v>41 その他（生態系保全）</v>
      </c>
    </row>
    <row r="149" spans="18:22" x14ac:dyDescent="0.2">
      <c r="R149" s="514">
        <f t="array" ref="R149">IFERROR(INDEX($R$3:$V$89, SMALL(IF($Q$3:$Q$89="○", ROW($Q$3:$Q$89)-ROW($Q$3)+1), ROW(A45)), COLUMNS($R$3:R47)), "")</f>
        <v>42</v>
      </c>
      <c r="S149" s="514" t="str">
        <f t="array" ref="S149">IFERROR(INDEX($R$3:$V$89, SMALL(IF($Q$3:$Q$89="○", ROW($Q$3:$Q$89)-ROW($Q$3)+1), ROW(B45)), COLUMNS($R$3:S47)), "")</f>
        <v>共同</v>
      </c>
      <c r="T149" s="514" t="str">
        <f t="array" ref="T149">IFERROR(INDEX($R$3:$V$89, SMALL(IF($Q$3:$Q$89="○", ROW($Q$3:$Q$89)-ROW($Q$3)+1), ROW(C45)), COLUMNS($R$3:T47)), "")</f>
        <v>実践活動</v>
      </c>
      <c r="U149" s="514" t="str">
        <f t="array" ref="U149">IFERROR(INDEX($R$3:$V$89, SMALL(IF($Q$3:$Q$89="○", ROW($Q$3:$Q$89)-ROW($Q$3)+1), ROW(D45)), COLUMNS($R$3:U47)), "")</f>
        <v>水質保全</v>
      </c>
      <c r="V149" s="514" t="str">
        <f t="array" ref="V149">IFERROR(INDEX($R$3:$V$89, SMALL(IF($Q$3:$Q$89="○", ROW($Q$3:$Q$89)-ROW($Q$3)+1), ROW(E45)), COLUMNS($R$3:V47)), "")</f>
        <v>42 水質モニタリングの実施・記録管理（水質保全）</v>
      </c>
    </row>
    <row r="150" spans="18:22" x14ac:dyDescent="0.2">
      <c r="R150" s="514">
        <f t="array" ref="R150">IFERROR(INDEX($R$3:$V$89, SMALL(IF($Q$3:$Q$89="○", ROW($Q$3:$Q$89)-ROW($Q$3)+1), ROW(A46)), COLUMNS($R$3:R48)), "")</f>
        <v>43</v>
      </c>
      <c r="S150" s="514" t="str">
        <f t="array" ref="S150">IFERROR(INDEX($R$3:$V$89, SMALL(IF($Q$3:$Q$89="○", ROW($Q$3:$Q$89)-ROW($Q$3)+1), ROW(B46)), COLUMNS($R$3:S48)), "")</f>
        <v>共同</v>
      </c>
      <c r="T150" s="514" t="str">
        <f t="array" ref="T150">IFERROR(INDEX($R$3:$V$89, SMALL(IF($Q$3:$Q$89="○", ROW($Q$3:$Q$89)-ROW($Q$3)+1), ROW(C46)), COLUMNS($R$3:T48)), "")</f>
        <v>実践活動</v>
      </c>
      <c r="U150" s="514" t="str">
        <f t="array" ref="U150">IFERROR(INDEX($R$3:$V$89, SMALL(IF($Q$3:$Q$89="○", ROW($Q$3:$Q$89)-ROW($Q$3)+1), ROW(D46)), COLUMNS($R$3:U48)), "")</f>
        <v>水質保全</v>
      </c>
      <c r="V150" s="514" t="str">
        <f t="array" ref="V150">IFERROR(INDEX($R$3:$V$89, SMALL(IF($Q$3:$Q$89="○", ROW($Q$3:$Q$89)-ROW($Q$3)+1), ROW(E46)), COLUMNS($R$3:V48)), "")</f>
        <v>43 畑からの土砂流出対策（水質保全）</v>
      </c>
    </row>
    <row r="151" spans="18:22" x14ac:dyDescent="0.2">
      <c r="R151" s="514">
        <f t="array" ref="R151">IFERROR(INDEX($R$3:$V$89, SMALL(IF($Q$3:$Q$89="○", ROW($Q$3:$Q$89)-ROW($Q$3)+1), ROW(A47)), COLUMNS($R$3:R49)), "")</f>
        <v>44</v>
      </c>
      <c r="S151" s="514" t="str">
        <f t="array" ref="S151">IFERROR(INDEX($R$3:$V$89, SMALL(IF($Q$3:$Q$89="○", ROW($Q$3:$Q$89)-ROW($Q$3)+1), ROW(B47)), COLUMNS($R$3:S49)), "")</f>
        <v>共同</v>
      </c>
      <c r="T151" s="514" t="str">
        <f t="array" ref="T151">IFERROR(INDEX($R$3:$V$89, SMALL(IF($Q$3:$Q$89="○", ROW($Q$3:$Q$89)-ROW($Q$3)+1), ROW(C47)), COLUMNS($R$3:T49)), "")</f>
        <v>実践活動</v>
      </c>
      <c r="U151" s="514" t="str">
        <f t="array" ref="U151">IFERROR(INDEX($R$3:$V$89, SMALL(IF($Q$3:$Q$89="○", ROW($Q$3:$Q$89)-ROW($Q$3)+1), ROW(D47)), COLUMNS($R$3:U49)), "")</f>
        <v>水質保全</v>
      </c>
      <c r="V151" s="514" t="str">
        <f t="array" ref="V151">IFERROR(INDEX($R$3:$V$89, SMALL(IF($Q$3:$Q$89="○", ROW($Q$3:$Q$89)-ROW($Q$3)+1), ROW(E47)), COLUMNS($R$3:V49)), "")</f>
        <v>44 その他（水質保全）</v>
      </c>
    </row>
    <row r="152" spans="18:22" x14ac:dyDescent="0.2">
      <c r="R152" s="514">
        <f t="array" ref="R152">IFERROR(INDEX($R$3:$V$89, SMALL(IF($Q$3:$Q$89="○", ROW($Q$3:$Q$89)-ROW($Q$3)+1), ROW(A48)), COLUMNS($R$3:R50)), "")</f>
        <v>45</v>
      </c>
      <c r="S152" s="514" t="str">
        <f t="array" ref="S152">IFERROR(INDEX($R$3:$V$89, SMALL(IF($Q$3:$Q$89="○", ROW($Q$3:$Q$89)-ROW($Q$3)+1), ROW(B48)), COLUMNS($R$3:S50)), "")</f>
        <v>共同</v>
      </c>
      <c r="T152" s="514" t="str">
        <f t="array" ref="T152">IFERROR(INDEX($R$3:$V$89, SMALL(IF($Q$3:$Q$89="○", ROW($Q$3:$Q$89)-ROW($Q$3)+1), ROW(C48)), COLUMNS($R$3:T50)), "")</f>
        <v>実践活動</v>
      </c>
      <c r="U152" s="514" t="str">
        <f t="array" ref="U152">IFERROR(INDEX($R$3:$V$89, SMALL(IF($Q$3:$Q$89="○", ROW($Q$3:$Q$89)-ROW($Q$3)+1), ROW(D48)), COLUMNS($R$3:U50)), "")</f>
        <v>景観形成・生活環境保全</v>
      </c>
      <c r="V152" s="514" t="str">
        <f t="array" ref="V152">IFERROR(INDEX($R$3:$V$89, SMALL(IF($Q$3:$Q$89="○", ROW($Q$3:$Q$89)-ROW($Q$3)+1), ROW(E48)), COLUMNS($R$3:V50)), "")</f>
        <v>45 植栽等の景観形成活動（景観形成・生活環境保全）</v>
      </c>
    </row>
    <row r="153" spans="18:22" x14ac:dyDescent="0.2">
      <c r="R153" s="514">
        <f t="array" ref="R153">IFERROR(INDEX($R$3:$V$89, SMALL(IF($Q$3:$Q$89="○", ROW($Q$3:$Q$89)-ROW($Q$3)+1), ROW(A49)), COLUMNS($R$3:R51)), "")</f>
        <v>46</v>
      </c>
      <c r="S153" s="514" t="str">
        <f t="array" ref="S153">IFERROR(INDEX($R$3:$V$89, SMALL(IF($Q$3:$Q$89="○", ROW($Q$3:$Q$89)-ROW($Q$3)+1), ROW(B49)), COLUMNS($R$3:S51)), "")</f>
        <v>共同</v>
      </c>
      <c r="T153" s="514" t="str">
        <f t="array" ref="T153">IFERROR(INDEX($R$3:$V$89, SMALL(IF($Q$3:$Q$89="○", ROW($Q$3:$Q$89)-ROW($Q$3)+1), ROW(C49)), COLUMNS($R$3:T51)), "")</f>
        <v>実践活動</v>
      </c>
      <c r="U153" s="514" t="str">
        <f t="array" ref="U153">IFERROR(INDEX($R$3:$V$89, SMALL(IF($Q$3:$Q$89="○", ROW($Q$3:$Q$89)-ROW($Q$3)+1), ROW(D49)), COLUMNS($R$3:U51)), "")</f>
        <v>景観形成・生活環境保全</v>
      </c>
      <c r="V153" s="514" t="str">
        <f t="array" ref="V153">IFERROR(INDEX($R$3:$V$89, SMALL(IF($Q$3:$Q$89="○", ROW($Q$3:$Q$89)-ROW($Q$3)+1), ROW(E49)), COLUMNS($R$3:V51)), "")</f>
        <v>46 施設等の定期的な巡回点検・清掃（景観形成・生活環境保全）</v>
      </c>
    </row>
    <row r="154" spans="18:22" x14ac:dyDescent="0.2">
      <c r="R154" s="514">
        <f t="array" ref="R154">IFERROR(INDEX($R$3:$V$89, SMALL(IF($Q$3:$Q$89="○", ROW($Q$3:$Q$89)-ROW($Q$3)+1), ROW(A50)), COLUMNS($R$3:R52)), "")</f>
        <v>47</v>
      </c>
      <c r="S154" s="514" t="str">
        <f t="array" ref="S154">IFERROR(INDEX($R$3:$V$89, SMALL(IF($Q$3:$Q$89="○", ROW($Q$3:$Q$89)-ROW($Q$3)+1), ROW(B50)), COLUMNS($R$3:S52)), "")</f>
        <v>共同</v>
      </c>
      <c r="T154" s="514" t="str">
        <f t="array" ref="T154">IFERROR(INDEX($R$3:$V$89, SMALL(IF($Q$3:$Q$89="○", ROW($Q$3:$Q$89)-ROW($Q$3)+1), ROW(C50)), COLUMNS($R$3:T52)), "")</f>
        <v>実践活動</v>
      </c>
      <c r="U154" s="514" t="str">
        <f t="array" ref="U154">IFERROR(INDEX($R$3:$V$89, SMALL(IF($Q$3:$Q$89="○", ROW($Q$3:$Q$89)-ROW($Q$3)+1), ROW(D50)), COLUMNS($R$3:U52)), "")</f>
        <v>景観形成・生活環境保全</v>
      </c>
      <c r="V154" s="514" t="str">
        <f t="array" ref="V154">IFERROR(INDEX($R$3:$V$89, SMALL(IF($Q$3:$Q$89="○", ROW($Q$3:$Q$89)-ROW($Q$3)+1), ROW(E50)), COLUMNS($R$3:V52)), "")</f>
        <v>47 その他（景観形成・生活環境保全）</v>
      </c>
    </row>
    <row r="155" spans="18:22" x14ac:dyDescent="0.2">
      <c r="R155" s="514">
        <f t="array" ref="R155">IFERROR(INDEX($R$3:$V$89, SMALL(IF($Q$3:$Q$89="○", ROW($Q$3:$Q$89)-ROW($Q$3)+1), ROW(A51)), COLUMNS($R$3:R53)), "")</f>
        <v>48</v>
      </c>
      <c r="S155" s="514" t="str">
        <f t="array" ref="S155">IFERROR(INDEX($R$3:$V$89, SMALL(IF($Q$3:$Q$89="○", ROW($Q$3:$Q$89)-ROW($Q$3)+1), ROW(B51)), COLUMNS($R$3:S53)), "")</f>
        <v>共同</v>
      </c>
      <c r="T155" s="514" t="str">
        <f t="array" ref="T155">IFERROR(INDEX($R$3:$V$89, SMALL(IF($Q$3:$Q$89="○", ROW($Q$3:$Q$89)-ROW($Q$3)+1), ROW(C51)), COLUMNS($R$3:T53)), "")</f>
        <v>実践活動</v>
      </c>
      <c r="U155" s="514" t="str">
        <f t="array" ref="U155">IFERROR(INDEX($R$3:$V$89, SMALL(IF($Q$3:$Q$89="○", ROW($Q$3:$Q$89)-ROW($Q$3)+1), ROW(D51)), COLUMNS($R$3:U53)), "")</f>
        <v>水田貯留・地下水かん養</v>
      </c>
      <c r="V155" s="514" t="str">
        <f t="array" ref="V155">IFERROR(INDEX($R$3:$V$89, SMALL(IF($Q$3:$Q$89="○", ROW($Q$3:$Q$89)-ROW($Q$3)+1), ROW(E51)), COLUMNS($R$3:V53)), "")</f>
        <v>48 水田の貯留機能向上活動（水田貯留機能増進・地下水かん養）</v>
      </c>
    </row>
    <row r="156" spans="18:22" x14ac:dyDescent="0.2">
      <c r="R156" s="514">
        <f t="array" ref="R156">IFERROR(INDEX($R$3:$V$89, SMALL(IF($Q$3:$Q$89="○", ROW($Q$3:$Q$89)-ROW($Q$3)+1), ROW(A52)), COLUMNS($R$3:R54)), "")</f>
        <v>49</v>
      </c>
      <c r="S156" s="514" t="str">
        <f t="array" ref="S156">IFERROR(INDEX($R$3:$V$89, SMALL(IF($Q$3:$Q$89="○", ROW($Q$3:$Q$89)-ROW($Q$3)+1), ROW(B52)), COLUMNS($R$3:S54)), "")</f>
        <v>共同</v>
      </c>
      <c r="T156" s="514" t="str">
        <f t="array" ref="T156">IFERROR(INDEX($R$3:$V$89, SMALL(IF($Q$3:$Q$89="○", ROW($Q$3:$Q$89)-ROW($Q$3)+1), ROW(C52)), COLUMNS($R$3:T54)), "")</f>
        <v>実践活動</v>
      </c>
      <c r="U156" s="514" t="str">
        <f t="array" ref="U156">IFERROR(INDEX($R$3:$V$89, SMALL(IF($Q$3:$Q$89="○", ROW($Q$3:$Q$89)-ROW($Q$3)+1), ROW(D52)), COLUMNS($R$3:U54)), "")</f>
        <v>水田貯留・地下水かん養</v>
      </c>
      <c r="V156" s="514" t="str">
        <f t="array" ref="V156">IFERROR(INDEX($R$3:$V$89, SMALL(IF($Q$3:$Q$89="○", ROW($Q$3:$Q$89)-ROW($Q$3)+1), ROW(E52)), COLUMNS($R$3:V54)), "")</f>
        <v>49 地下水かん養活動、水源かん養林の保全（水田貯留機能増進・地下水かん養）</v>
      </c>
    </row>
    <row r="157" spans="18:22" x14ac:dyDescent="0.2">
      <c r="R157" s="514">
        <f t="array" ref="R157">IFERROR(INDEX($R$3:$V$89, SMALL(IF($Q$3:$Q$89="○", ROW($Q$3:$Q$89)-ROW($Q$3)+1), ROW(A53)), COLUMNS($R$3:R55)), "")</f>
        <v>50</v>
      </c>
      <c r="S157" s="514" t="str">
        <f t="array" ref="S157">IFERROR(INDEX($R$3:$V$89, SMALL(IF($Q$3:$Q$89="○", ROW($Q$3:$Q$89)-ROW($Q$3)+1), ROW(B53)), COLUMNS($R$3:S55)), "")</f>
        <v>共同</v>
      </c>
      <c r="T157" s="514" t="str">
        <f t="array" ref="T157">IFERROR(INDEX($R$3:$V$89, SMALL(IF($Q$3:$Q$89="○", ROW($Q$3:$Q$89)-ROW($Q$3)+1), ROW(C53)), COLUMNS($R$3:T55)), "")</f>
        <v>実践活動</v>
      </c>
      <c r="U157" s="514" t="str">
        <f t="array" ref="U157">IFERROR(INDEX($R$3:$V$89, SMALL(IF($Q$3:$Q$89="○", ROW($Q$3:$Q$89)-ROW($Q$3)+1), ROW(D53)), COLUMNS($R$3:U55)), "")</f>
        <v>資源循環</v>
      </c>
      <c r="V157" s="514" t="str">
        <f t="array" ref="V157">IFERROR(INDEX($R$3:$V$89, SMALL(IF($Q$3:$Q$89="○", ROW($Q$3:$Q$89)-ROW($Q$3)+1), ROW(E53)), COLUMNS($R$3:V55)), "")</f>
        <v>50 地域資源の活用・資源循環活動（資源循環）</v>
      </c>
    </row>
    <row r="158" spans="18:22" x14ac:dyDescent="0.2">
      <c r="R158" s="514">
        <f t="array" ref="R158">IFERROR(INDEX($R$3:$V$89, SMALL(IF($Q$3:$Q$89="○", ROW($Q$3:$Q$89)-ROW($Q$3)+1), ROW(A54)), COLUMNS($R$3:R56)), "")</f>
        <v>51</v>
      </c>
      <c r="S158" s="514" t="str">
        <f t="array" ref="S158">IFERROR(INDEX($R$3:$V$89, SMALL(IF($Q$3:$Q$89="○", ROW($Q$3:$Q$89)-ROW($Q$3)+1), ROW(B54)), COLUMNS($R$3:S56)), "")</f>
        <v>共同</v>
      </c>
      <c r="T158" s="514" t="str">
        <f t="array" ref="T158">IFERROR(INDEX($R$3:$V$89, SMALL(IF($Q$3:$Q$89="○", ROW($Q$3:$Q$89)-ROW($Q$3)+1), ROW(C54)), COLUMNS($R$3:T56)), "")</f>
        <v>啓発・普及</v>
      </c>
      <c r="U158" s="514" t="str">
        <f t="array" ref="U158">IFERROR(INDEX($R$3:$V$89, SMALL(IF($Q$3:$Q$89="○", ROW($Q$3:$Q$89)-ROW($Q$3)+1), ROW(D54)), COLUMNS($R$3:U56)), "")</f>
        <v>啓発・普及</v>
      </c>
      <c r="V158" s="514" t="str">
        <f t="array" ref="V158">IFERROR(INDEX($R$3:$V$89, SMALL(IF($Q$3:$Q$89="○", ROW($Q$3:$Q$89)-ROW($Q$3)+1), ROW(E54)), COLUMNS($R$3:V56)), "")</f>
        <v>51 啓発・普及活動</v>
      </c>
    </row>
    <row r="159" spans="18:22" x14ac:dyDescent="0.2">
      <c r="R159" s="514">
        <f t="array" ref="R159">IFERROR(INDEX($R$3:$V$89, SMALL(IF($Q$3:$Q$89="○", ROW($Q$3:$Q$89)-ROW($Q$3)+1), ROW(A55)), COLUMNS($R$3:R57)), "")</f>
        <v>52</v>
      </c>
      <c r="S159" s="514" t="str">
        <f t="array" ref="S159">IFERROR(INDEX($R$3:$V$89, SMALL(IF($Q$3:$Q$89="○", ROW($Q$3:$Q$89)-ROW($Q$3)+1), ROW(B55)), COLUMNS($R$3:S57)), "")</f>
        <v>共同</v>
      </c>
      <c r="T159" s="514" t="str">
        <f t="array" ref="T159">IFERROR(INDEX($R$3:$V$89, SMALL(IF($Q$3:$Q$89="○", ROW($Q$3:$Q$89)-ROW($Q$3)+1), ROW(C55)), COLUMNS($R$3:T57)), "")</f>
        <v>増進活動</v>
      </c>
      <c r="U159" s="514" t="str">
        <f t="array" ref="U159">IFERROR(INDEX($R$3:$V$89, SMALL(IF($Q$3:$Q$89="○", ROW($Q$3:$Q$89)-ROW($Q$3)+1), ROW(D55)), COLUMNS($R$3:U57)), "")</f>
        <v>増進活動</v>
      </c>
      <c r="V159" s="514" t="str">
        <f t="array" ref="V159">IFERROR(INDEX($R$3:$V$89, SMALL(IF($Q$3:$Q$89="○", ROW($Q$3:$Q$89)-ROW($Q$3)+1), ROW(E55)), COLUMNS($R$3:V57)), "")</f>
        <v>52 遊休農地の有効活用</v>
      </c>
    </row>
    <row r="160" spans="18:22" x14ac:dyDescent="0.2">
      <c r="R160" s="514">
        <f t="array" ref="R160">IFERROR(INDEX($R$3:$V$89, SMALL(IF($Q$3:$Q$89="○", ROW($Q$3:$Q$89)-ROW($Q$3)+1), ROW(A56)), COLUMNS($R$3:R58)), "")</f>
        <v>53</v>
      </c>
      <c r="S160" s="514" t="str">
        <f t="array" ref="S160">IFERROR(INDEX($R$3:$V$89, SMALL(IF($Q$3:$Q$89="○", ROW($Q$3:$Q$89)-ROW($Q$3)+1), ROW(B56)), COLUMNS($R$3:S58)), "")</f>
        <v>共同</v>
      </c>
      <c r="T160" s="514" t="str">
        <f t="array" ref="T160">IFERROR(INDEX($R$3:$V$89, SMALL(IF($Q$3:$Q$89="○", ROW($Q$3:$Q$89)-ROW($Q$3)+1), ROW(C56)), COLUMNS($R$3:T58)), "")</f>
        <v>増進活動</v>
      </c>
      <c r="U160" s="514" t="str">
        <f t="array" ref="U160">IFERROR(INDEX($R$3:$V$89, SMALL(IF($Q$3:$Q$89="○", ROW($Q$3:$Q$89)-ROW($Q$3)+1), ROW(D56)), COLUMNS($R$3:U58)), "")</f>
        <v>増進活動</v>
      </c>
      <c r="V160" s="514" t="str">
        <f t="array" ref="V160">IFERROR(INDEX($R$3:$V$89, SMALL(IF($Q$3:$Q$89="○", ROW($Q$3:$Q$89)-ROW($Q$3)+1), ROW(E56)), COLUMNS($R$3:V58)), "")</f>
        <v>53 鳥獣被害防止対策及び環境改善活動の強化</v>
      </c>
    </row>
    <row r="161" spans="18:22" x14ac:dyDescent="0.2">
      <c r="R161" s="514">
        <f t="array" ref="R161">IFERROR(INDEX($R$3:$V$89, SMALL(IF($Q$3:$Q$89="○", ROW($Q$3:$Q$89)-ROW($Q$3)+1), ROW(A57)), COLUMNS($R$3:R59)), "")</f>
        <v>54</v>
      </c>
      <c r="S161" s="514" t="str">
        <f t="array" ref="S161">IFERROR(INDEX($R$3:$V$89, SMALL(IF($Q$3:$Q$89="○", ROW($Q$3:$Q$89)-ROW($Q$3)+1), ROW(B57)), COLUMNS($R$3:S59)), "")</f>
        <v>共同</v>
      </c>
      <c r="T161" s="514" t="str">
        <f t="array" ref="T161">IFERROR(INDEX($R$3:$V$89, SMALL(IF($Q$3:$Q$89="○", ROW($Q$3:$Q$89)-ROW($Q$3)+1), ROW(C57)), COLUMNS($R$3:T59)), "")</f>
        <v>増進活動</v>
      </c>
      <c r="U161" s="514" t="str">
        <f t="array" ref="U161">IFERROR(INDEX($R$3:$V$89, SMALL(IF($Q$3:$Q$89="○", ROW($Q$3:$Q$89)-ROW($Q$3)+1), ROW(D57)), COLUMNS($R$3:U59)), "")</f>
        <v>増進活動</v>
      </c>
      <c r="V161" s="514" t="str">
        <f t="array" ref="V161">IFERROR(INDEX($R$3:$V$89, SMALL(IF($Q$3:$Q$89="○", ROW($Q$3:$Q$89)-ROW($Q$3)+1), ROW(E57)), COLUMNS($R$3:V59)), "")</f>
        <v>54 地域住民による直営施工</v>
      </c>
    </row>
    <row r="162" spans="18:22" x14ac:dyDescent="0.2">
      <c r="R162" s="514">
        <f t="array" ref="R162">IFERROR(INDEX($R$3:$V$89, SMALL(IF($Q$3:$Q$89="○", ROW($Q$3:$Q$89)-ROW($Q$3)+1), ROW(A58)), COLUMNS($R$3:R60)), "")</f>
        <v>55</v>
      </c>
      <c r="S162" s="514" t="str">
        <f t="array" ref="S162">IFERROR(INDEX($R$3:$V$89, SMALL(IF($Q$3:$Q$89="○", ROW($Q$3:$Q$89)-ROW($Q$3)+1), ROW(B58)), COLUMNS($R$3:S60)), "")</f>
        <v>共同</v>
      </c>
      <c r="T162" s="514" t="str">
        <f t="array" ref="T162">IFERROR(INDEX($R$3:$V$89, SMALL(IF($Q$3:$Q$89="○", ROW($Q$3:$Q$89)-ROW($Q$3)+1), ROW(C58)), COLUMNS($R$3:T60)), "")</f>
        <v>増進活動</v>
      </c>
      <c r="U162" s="514" t="str">
        <f t="array" ref="U162">IFERROR(INDEX($R$3:$V$89, SMALL(IF($Q$3:$Q$89="○", ROW($Q$3:$Q$89)-ROW($Q$3)+1), ROW(D58)), COLUMNS($R$3:U60)), "")</f>
        <v>増進活動</v>
      </c>
      <c r="V162" s="514" t="str">
        <f t="array" ref="V162">IFERROR(INDEX($R$3:$V$89, SMALL(IF($Q$3:$Q$89="○", ROW($Q$3:$Q$89)-ROW($Q$3)+1), ROW(E58)), COLUMNS($R$3:V60)), "")</f>
        <v>55 防災・減災力の強化</v>
      </c>
    </row>
    <row r="163" spans="18:22" x14ac:dyDescent="0.2">
      <c r="R163" s="514">
        <f t="array" ref="R163">IFERROR(INDEX($R$3:$V$89, SMALL(IF($Q$3:$Q$89="○", ROW($Q$3:$Q$89)-ROW($Q$3)+1), ROW(A59)), COLUMNS($R$3:R61)), "")</f>
        <v>56</v>
      </c>
      <c r="S163" s="514" t="str">
        <f t="array" ref="S163">IFERROR(INDEX($R$3:$V$89, SMALL(IF($Q$3:$Q$89="○", ROW($Q$3:$Q$89)-ROW($Q$3)+1), ROW(B59)), COLUMNS($R$3:S61)), "")</f>
        <v>共同</v>
      </c>
      <c r="T163" s="514" t="str">
        <f t="array" ref="T163">IFERROR(INDEX($R$3:$V$89, SMALL(IF($Q$3:$Q$89="○", ROW($Q$3:$Q$89)-ROW($Q$3)+1), ROW(C59)), COLUMNS($R$3:T61)), "")</f>
        <v>増進活動</v>
      </c>
      <c r="U163" s="514" t="str">
        <f t="array" ref="U163">IFERROR(INDEX($R$3:$V$89, SMALL(IF($Q$3:$Q$89="○", ROW($Q$3:$Q$89)-ROW($Q$3)+1), ROW(D59)), COLUMNS($R$3:U61)), "")</f>
        <v>増進活動</v>
      </c>
      <c r="V163" s="514" t="str">
        <f t="array" ref="V163">IFERROR(INDEX($R$3:$V$89, SMALL(IF($Q$3:$Q$89="○", ROW($Q$3:$Q$89)-ROW($Q$3)+1), ROW(E59)), COLUMNS($R$3:V61)), "")</f>
        <v>56 農村環境保全活動の幅広い展開</v>
      </c>
    </row>
    <row r="164" spans="18:22" x14ac:dyDescent="0.2">
      <c r="R164" s="514">
        <f t="array" ref="R164">IFERROR(INDEX($R$3:$V$89, SMALL(IF($Q$3:$Q$89="○", ROW($Q$3:$Q$89)-ROW($Q$3)+1), ROW(A60)), COLUMNS($R$3:R62)), "")</f>
        <v>57</v>
      </c>
      <c r="S164" s="514" t="str">
        <f t="array" ref="S164">IFERROR(INDEX($R$3:$V$89, SMALL(IF($Q$3:$Q$89="○", ROW($Q$3:$Q$89)-ROW($Q$3)+1), ROW(B60)), COLUMNS($R$3:S62)), "")</f>
        <v>共同</v>
      </c>
      <c r="T164" s="514" t="str">
        <f t="array" ref="T164">IFERROR(INDEX($R$3:$V$89, SMALL(IF($Q$3:$Q$89="○", ROW($Q$3:$Q$89)-ROW($Q$3)+1), ROW(C60)), COLUMNS($R$3:T62)), "")</f>
        <v>増進活動</v>
      </c>
      <c r="U164" s="514" t="str">
        <f t="array" ref="U164">IFERROR(INDEX($R$3:$V$89, SMALL(IF($Q$3:$Q$89="○", ROW($Q$3:$Q$89)-ROW($Q$3)+1), ROW(D60)), COLUMNS($R$3:U62)), "")</f>
        <v>増進活動</v>
      </c>
      <c r="V164" s="514" t="str">
        <f t="array" ref="V164">IFERROR(INDEX($R$3:$V$89, SMALL(IF($Q$3:$Q$89="○", ROW($Q$3:$Q$89)-ROW($Q$3)+1), ROW(E60)), COLUMNS($R$3:V62)), "")</f>
        <v>57 やすらぎ・福祉及び教育機能の活用</v>
      </c>
    </row>
    <row r="165" spans="18:22" x14ac:dyDescent="0.2">
      <c r="R165" s="514">
        <f t="array" ref="R165">IFERROR(INDEX($R$3:$V$89, SMALL(IF($Q$3:$Q$89="○", ROW($Q$3:$Q$89)-ROW($Q$3)+1), ROW(A61)), COLUMNS($R$3:R63)), "")</f>
        <v>58</v>
      </c>
      <c r="S165" s="514" t="str">
        <f t="array" ref="S165">IFERROR(INDEX($R$3:$V$89, SMALL(IF($Q$3:$Q$89="○", ROW($Q$3:$Q$89)-ROW($Q$3)+1), ROW(B61)), COLUMNS($R$3:S63)), "")</f>
        <v>共同</v>
      </c>
      <c r="T165" s="514" t="str">
        <f t="array" ref="T165">IFERROR(INDEX($R$3:$V$89, SMALL(IF($Q$3:$Q$89="○", ROW($Q$3:$Q$89)-ROW($Q$3)+1), ROW(C61)), COLUMNS($R$3:T63)), "")</f>
        <v>増進活動</v>
      </c>
      <c r="U165" s="514" t="str">
        <f t="array" ref="U165">IFERROR(INDEX($R$3:$V$89, SMALL(IF($Q$3:$Q$89="○", ROW($Q$3:$Q$89)-ROW($Q$3)+1), ROW(D61)), COLUMNS($R$3:U63)), "")</f>
        <v>増進活動</v>
      </c>
      <c r="V165" s="514" t="str">
        <f t="array" ref="V165">IFERROR(INDEX($R$3:$V$89, SMALL(IF($Q$3:$Q$89="○", ROW($Q$3:$Q$89)-ROW($Q$3)+1), ROW(E61)), COLUMNS($R$3:V63)), "")</f>
        <v>58 農村文化の伝承を通じた農村コミュニティの強化</v>
      </c>
    </row>
    <row r="166" spans="18:22" x14ac:dyDescent="0.2">
      <c r="R166" s="514" t="str">
        <f t="array" ref="R166">IFERROR(INDEX($R$3:$V$89, SMALL(IF($Q$3:$Q$89="○", ROW($Q$3:$Q$89)-ROW($Q$3)+1), ROW(A62)), COLUMNS($R$3:R64)), "")</f>
        <v>58-2</v>
      </c>
      <c r="S166" s="514" t="str">
        <f t="array" ref="S166">IFERROR(INDEX($R$3:$V$89, SMALL(IF($Q$3:$Q$89="○", ROW($Q$3:$Q$89)-ROW($Q$3)+1), ROW(B62)), COLUMNS($R$3:S64)), "")</f>
        <v>共同</v>
      </c>
      <c r="T166" s="514" t="str">
        <f t="array" ref="T166">IFERROR(INDEX($R$3:$V$89, SMALL(IF($Q$3:$Q$89="○", ROW($Q$3:$Q$89)-ROW($Q$3)+1), ROW(C62)), COLUMNS($R$3:T64)), "")</f>
        <v>増進活動</v>
      </c>
      <c r="U166" s="514" t="str">
        <f t="array" ref="U166">IFERROR(INDEX($R$3:$V$89, SMALL(IF($Q$3:$Q$89="○", ROW($Q$3:$Q$89)-ROW($Q$3)+1), ROW(D62)), COLUMNS($R$3:U64)), "")</f>
        <v>増進活動</v>
      </c>
      <c r="V166" s="514" t="str">
        <f t="array" ref="V166">IFERROR(INDEX($R$3:$V$89, SMALL(IF($Q$3:$Q$89="○", ROW($Q$3:$Q$89)-ROW($Q$3)+1), ROW(E62)), COLUMNS($R$3:V64)), "")</f>
        <v>58-2 広域活動組織における活動支援班による活動の実施</v>
      </c>
    </row>
    <row r="167" spans="18:22" x14ac:dyDescent="0.2">
      <c r="R167" s="514" t="str">
        <f t="array" ref="R167">IFERROR(INDEX($R$3:$V$89, SMALL(IF($Q$3:$Q$89="○", ROW($Q$3:$Q$89)-ROW($Q$3)+1), ROW(A63)), COLUMNS($R$3:R65)), "")</f>
        <v>58-3</v>
      </c>
      <c r="S167" s="514" t="str">
        <f t="array" ref="S167">IFERROR(INDEX($R$3:$V$89, SMALL(IF($Q$3:$Q$89="○", ROW($Q$3:$Q$89)-ROW($Q$3)+1), ROW(B63)), COLUMNS($R$3:S65)), "")</f>
        <v>共同</v>
      </c>
      <c r="T167" s="514" t="str">
        <f t="array" ref="T167">IFERROR(INDEX($R$3:$V$89, SMALL(IF($Q$3:$Q$89="○", ROW($Q$3:$Q$89)-ROW($Q$3)+1), ROW(C63)), COLUMNS($R$3:T65)), "")</f>
        <v>増進活動</v>
      </c>
      <c r="U167" s="514" t="str">
        <f t="array" ref="U167">IFERROR(INDEX($R$3:$V$89, SMALL(IF($Q$3:$Q$89="○", ROW($Q$3:$Q$89)-ROW($Q$3)+1), ROW(D63)), COLUMNS($R$3:U65)), "")</f>
        <v>増進活動</v>
      </c>
      <c r="V167" s="514" t="str">
        <f t="array" ref="V167">IFERROR(INDEX($R$3:$V$89, SMALL(IF($Q$3:$Q$89="○", ROW($Q$3:$Q$89)-ROW($Q$3)+1), ROW(E63)), COLUMNS($R$3:V65)), "")</f>
        <v>58-3 水管理を通じた環境負荷低減活動の強化</v>
      </c>
    </row>
    <row r="168" spans="18:22" x14ac:dyDescent="0.2">
      <c r="R168" s="514">
        <f t="array" ref="R168">IFERROR(INDEX($R$3:$V$89, SMALL(IF($Q$3:$Q$89="○", ROW($Q$3:$Q$89)-ROW($Q$3)+1), ROW(A64)), COLUMNS($R$3:R66)), "")</f>
        <v>59</v>
      </c>
      <c r="S168" s="514" t="str">
        <f t="array" ref="S168">IFERROR(INDEX($R$3:$V$89, SMALL(IF($Q$3:$Q$89="○", ROW($Q$3:$Q$89)-ROW($Q$3)+1), ROW(B64)), COLUMNS($R$3:S66)), "")</f>
        <v>共同</v>
      </c>
      <c r="T168" s="514" t="str">
        <f t="array" ref="T168">IFERROR(INDEX($R$3:$V$89, SMALL(IF($Q$3:$Q$89="○", ROW($Q$3:$Q$89)-ROW($Q$3)+1), ROW(C64)), COLUMNS($R$3:T66)), "")</f>
        <v>増進活動</v>
      </c>
      <c r="U168" s="514" t="str">
        <f t="array" ref="U168">IFERROR(INDEX($R$3:$V$89, SMALL(IF($Q$3:$Q$89="○", ROW($Q$3:$Q$89)-ROW($Q$3)+1), ROW(D64)), COLUMNS($R$3:U66)), "")</f>
        <v>増進活動</v>
      </c>
      <c r="V168" s="514" t="str">
        <f t="array" ref="V168">IFERROR(INDEX($R$3:$V$89, SMALL(IF($Q$3:$Q$89="○", ROW($Q$3:$Q$89)-ROW($Q$3)+1), ROW(E64)), COLUMNS($R$3:V66)), "")</f>
        <v>59 都道府県、市町村が特に認める活動</v>
      </c>
    </row>
    <row r="169" spans="18:22" x14ac:dyDescent="0.2">
      <c r="R169" s="514">
        <f t="array" ref="R169">IFERROR(INDEX($R$3:$V$89, SMALL(IF($Q$3:$Q$89="○", ROW($Q$3:$Q$89)-ROW($Q$3)+1), ROW(A65)), COLUMNS($R$3:R67)), "")</f>
        <v>60</v>
      </c>
      <c r="S169" s="514" t="str">
        <f t="array" ref="S169">IFERROR(INDEX($R$3:$V$89, SMALL(IF($Q$3:$Q$89="○", ROW($Q$3:$Q$89)-ROW($Q$3)+1), ROW(B65)), COLUMNS($R$3:S67)), "")</f>
        <v>共同</v>
      </c>
      <c r="T169" s="514" t="str">
        <f t="array" ref="T169">IFERROR(INDEX($R$3:$V$89, SMALL(IF($Q$3:$Q$89="○", ROW($Q$3:$Q$89)-ROW($Q$3)+1), ROW(C65)), COLUMNS($R$3:T67)), "")</f>
        <v>増進活動</v>
      </c>
      <c r="U169" s="514" t="str">
        <f t="array" ref="U169">IFERROR(INDEX($R$3:$V$89, SMALL(IF($Q$3:$Q$89="○", ROW($Q$3:$Q$89)-ROW($Q$3)+1), ROW(D65)), COLUMNS($R$3:U67)), "")</f>
        <v>増進活動</v>
      </c>
      <c r="V169" s="514" t="str">
        <f t="array" ref="V169">IFERROR(INDEX($R$3:$V$89, SMALL(IF($Q$3:$Q$89="○", ROW($Q$3:$Q$89)-ROW($Q$3)+1), ROW(E65)), COLUMNS($R$3:V67)), "")</f>
        <v>60 広報活動・農村関係人口の拡大</v>
      </c>
    </row>
    <row r="170" spans="18:22" x14ac:dyDescent="0.2">
      <c r="R170" s="514">
        <f t="array" ref="R170">IFERROR(INDEX($R$3:$V$89, SMALL(IF($Q$3:$Q$89="○", ROW($Q$3:$Q$89)-ROW($Q$3)+1), ROW(A66)), COLUMNS($R$3:R68)), "")</f>
        <v>61</v>
      </c>
      <c r="S170" s="514" t="str">
        <f t="array" ref="S170">IFERROR(INDEX($R$3:$V$89, SMALL(IF($Q$3:$Q$89="○", ROW($Q$3:$Q$89)-ROW($Q$3)+1), ROW(B66)), COLUMNS($R$3:S68)), "")</f>
        <v>長寿命化</v>
      </c>
      <c r="T170" s="514" t="str">
        <f t="array" ref="T170">IFERROR(INDEX($R$3:$V$89, SMALL(IF($Q$3:$Q$89="○", ROW($Q$3:$Q$89)-ROW($Q$3)+1), ROW(C66)), COLUMNS($R$3:T68)), "")</f>
        <v>実践活動</v>
      </c>
      <c r="U170" s="514" t="str">
        <f t="array" ref="U170">IFERROR(INDEX($R$3:$V$89, SMALL(IF($Q$3:$Q$89="○", ROW($Q$3:$Q$89)-ROW($Q$3)+1), ROW(D66)), COLUMNS($R$3:U68)), "")</f>
        <v>水路</v>
      </c>
      <c r="V170" s="514" t="str">
        <f t="array" ref="V170">IFERROR(INDEX($R$3:$V$89, SMALL(IF($Q$3:$Q$89="○", ROW($Q$3:$Q$89)-ROW($Q$3)+1), ROW(E66)), COLUMNS($R$3:V68)), "")</f>
        <v>61 水路の補修</v>
      </c>
    </row>
    <row r="171" spans="18:22" x14ac:dyDescent="0.2">
      <c r="R171" s="514">
        <f t="array" ref="R171">IFERROR(INDEX($R$3:$V$89, SMALL(IF($Q$3:$Q$89="○", ROW($Q$3:$Q$89)-ROW($Q$3)+1), ROW(A67)), COLUMNS($R$3:R69)), "")</f>
        <v>62</v>
      </c>
      <c r="S171" s="514" t="str">
        <f t="array" ref="S171">IFERROR(INDEX($R$3:$V$89, SMALL(IF($Q$3:$Q$89="○", ROW($Q$3:$Q$89)-ROW($Q$3)+1), ROW(B67)), COLUMNS($R$3:S69)), "")</f>
        <v>長寿命化</v>
      </c>
      <c r="T171" s="514" t="str">
        <f t="array" ref="T171">IFERROR(INDEX($R$3:$V$89, SMALL(IF($Q$3:$Q$89="○", ROW($Q$3:$Q$89)-ROW($Q$3)+1), ROW(C67)), COLUMNS($R$3:T69)), "")</f>
        <v>実践活動</v>
      </c>
      <c r="U171" s="514" t="str">
        <f t="array" ref="U171">IFERROR(INDEX($R$3:$V$89, SMALL(IF($Q$3:$Q$89="○", ROW($Q$3:$Q$89)-ROW($Q$3)+1), ROW(D67)), COLUMNS($R$3:U69)), "")</f>
        <v>水路</v>
      </c>
      <c r="V171" s="514" t="str">
        <f t="array" ref="V171">IFERROR(INDEX($R$3:$V$89, SMALL(IF($Q$3:$Q$89="○", ROW($Q$3:$Q$89)-ROW($Q$3)+1), ROW(E67)), COLUMNS($R$3:V69)), "")</f>
        <v>62 水路の更新等</v>
      </c>
    </row>
    <row r="172" spans="18:22" x14ac:dyDescent="0.2">
      <c r="R172" s="514">
        <f t="array" ref="R172">IFERROR(INDEX($R$3:$V$89, SMALL(IF($Q$3:$Q$89="○", ROW($Q$3:$Q$89)-ROW($Q$3)+1), ROW(A68)), COLUMNS($R$3:R70)), "")</f>
        <v>63</v>
      </c>
      <c r="S172" s="514" t="str">
        <f t="array" ref="S172">IFERROR(INDEX($R$3:$V$89, SMALL(IF($Q$3:$Q$89="○", ROW($Q$3:$Q$89)-ROW($Q$3)+1), ROW(B68)), COLUMNS($R$3:S70)), "")</f>
        <v>長寿命化</v>
      </c>
      <c r="T172" s="514" t="str">
        <f t="array" ref="T172">IFERROR(INDEX($R$3:$V$89, SMALL(IF($Q$3:$Q$89="○", ROW($Q$3:$Q$89)-ROW($Q$3)+1), ROW(C68)), COLUMNS($R$3:T70)), "")</f>
        <v>実践活動</v>
      </c>
      <c r="U172" s="514" t="str">
        <f t="array" ref="U172">IFERROR(INDEX($R$3:$V$89, SMALL(IF($Q$3:$Q$89="○", ROW($Q$3:$Q$89)-ROW($Q$3)+1), ROW(D68)), COLUMNS($R$3:U70)), "")</f>
        <v>農道</v>
      </c>
      <c r="V172" s="514" t="str">
        <f t="array" ref="V172">IFERROR(INDEX($R$3:$V$89, SMALL(IF($Q$3:$Q$89="○", ROW($Q$3:$Q$89)-ROW($Q$3)+1), ROW(E68)), COLUMNS($R$3:V70)), "")</f>
        <v>63 農道の補修</v>
      </c>
    </row>
    <row r="173" spans="18:22" x14ac:dyDescent="0.2">
      <c r="R173" s="514">
        <f t="array" ref="R173">IFERROR(INDEX($R$3:$V$89, SMALL(IF($Q$3:$Q$89="○", ROW($Q$3:$Q$89)-ROW($Q$3)+1), ROW(A69)), COLUMNS($R$3:R71)), "")</f>
        <v>64</v>
      </c>
      <c r="S173" s="514" t="str">
        <f t="array" ref="S173">IFERROR(INDEX($R$3:$V$89, SMALL(IF($Q$3:$Q$89="○", ROW($Q$3:$Q$89)-ROW($Q$3)+1), ROW(B69)), COLUMNS($R$3:S71)), "")</f>
        <v>長寿命化</v>
      </c>
      <c r="T173" s="514" t="str">
        <f t="array" ref="T173">IFERROR(INDEX($R$3:$V$89, SMALL(IF($Q$3:$Q$89="○", ROW($Q$3:$Q$89)-ROW($Q$3)+1), ROW(C69)), COLUMNS($R$3:T71)), "")</f>
        <v>実践活動</v>
      </c>
      <c r="U173" s="514" t="str">
        <f t="array" ref="U173">IFERROR(INDEX($R$3:$V$89, SMALL(IF($Q$3:$Q$89="○", ROW($Q$3:$Q$89)-ROW($Q$3)+1), ROW(D69)), COLUMNS($R$3:U71)), "")</f>
        <v>農道</v>
      </c>
      <c r="V173" s="514" t="str">
        <f t="array" ref="V173">IFERROR(INDEX($R$3:$V$89, SMALL(IF($Q$3:$Q$89="○", ROW($Q$3:$Q$89)-ROW($Q$3)+1), ROW(E69)), COLUMNS($R$3:V71)), "")</f>
        <v>64 農道の更新等</v>
      </c>
    </row>
    <row r="174" spans="18:22" x14ac:dyDescent="0.2">
      <c r="R174" s="514">
        <f t="array" ref="R174">IFERROR(INDEX($R$3:$V$89, SMALL(IF($Q$3:$Q$89="○", ROW($Q$3:$Q$89)-ROW($Q$3)+1), ROW(A70)), COLUMNS($R$3:R72)), "")</f>
        <v>65</v>
      </c>
      <c r="S174" s="514" t="str">
        <f t="array" ref="S174">IFERROR(INDEX($R$3:$V$89, SMALL(IF($Q$3:$Q$89="○", ROW($Q$3:$Q$89)-ROW($Q$3)+1), ROW(B70)), COLUMNS($R$3:S72)), "")</f>
        <v>長寿命化</v>
      </c>
      <c r="T174" s="514" t="str">
        <f t="array" ref="T174">IFERROR(INDEX($R$3:$V$89, SMALL(IF($Q$3:$Q$89="○", ROW($Q$3:$Q$89)-ROW($Q$3)+1), ROW(C70)), COLUMNS($R$3:T72)), "")</f>
        <v>実践活動</v>
      </c>
      <c r="U174" s="514" t="str">
        <f t="array" ref="U174">IFERROR(INDEX($R$3:$V$89, SMALL(IF($Q$3:$Q$89="○", ROW($Q$3:$Q$89)-ROW($Q$3)+1), ROW(D70)), COLUMNS($R$3:U72)), "")</f>
        <v>ため池</v>
      </c>
      <c r="V174" s="514" t="str">
        <f t="array" ref="V174">IFERROR(INDEX($R$3:$V$89, SMALL(IF($Q$3:$Q$89="○", ROW($Q$3:$Q$89)-ROW($Q$3)+1), ROW(E70)), COLUMNS($R$3:V72)), "")</f>
        <v>65 ため池の補修</v>
      </c>
    </row>
    <row r="175" spans="18:22" x14ac:dyDescent="0.2">
      <c r="R175" s="514">
        <f t="array" ref="R175">IFERROR(INDEX($R$3:$V$89, SMALL(IF($Q$3:$Q$89="○", ROW($Q$3:$Q$89)-ROW($Q$3)+1), ROW(A71)), COLUMNS($R$3:R73)), "")</f>
        <v>66</v>
      </c>
      <c r="S175" s="514" t="str">
        <f t="array" ref="S175">IFERROR(INDEX($R$3:$V$89, SMALL(IF($Q$3:$Q$89="○", ROW($Q$3:$Q$89)-ROW($Q$3)+1), ROW(B71)), COLUMNS($R$3:S73)), "")</f>
        <v>長寿命化</v>
      </c>
      <c r="T175" s="514" t="str">
        <f t="array" ref="T175">IFERROR(INDEX($R$3:$V$89, SMALL(IF($Q$3:$Q$89="○", ROW($Q$3:$Q$89)-ROW($Q$3)+1), ROW(C71)), COLUMNS($R$3:T73)), "")</f>
        <v>実践活動</v>
      </c>
      <c r="U175" s="514" t="str">
        <f t="array" ref="U175">IFERROR(INDEX($R$3:$V$89, SMALL(IF($Q$3:$Q$89="○", ROW($Q$3:$Q$89)-ROW($Q$3)+1), ROW(D71)), COLUMNS($R$3:U73)), "")</f>
        <v>ため池</v>
      </c>
      <c r="V175" s="514" t="str">
        <f t="array" ref="V175">IFERROR(INDEX($R$3:$V$89, SMALL(IF($Q$3:$Q$89="○", ROW($Q$3:$Q$89)-ROW($Q$3)+1), ROW(E71)), COLUMNS($R$3:V73)), "")</f>
        <v>66 ため池（附帯施設）の更新等</v>
      </c>
    </row>
    <row r="176" spans="18:22" x14ac:dyDescent="0.2">
      <c r="R176" s="514">
        <f t="array" ref="R176">IFERROR(INDEX($R$3:$V$89, SMALL(IF($Q$3:$Q$89="○", ROW($Q$3:$Q$89)-ROW($Q$3)+1), ROW(A72)), COLUMNS($R$3:R74)), "")</f>
        <v>100</v>
      </c>
      <c r="S176" s="514" t="str">
        <f t="array" ref="S176">IFERROR(INDEX($R$3:$V$89, SMALL(IF($Q$3:$Q$89="○", ROW($Q$3:$Q$89)-ROW($Q$3)+1), ROW(B72)), COLUMNS($R$3:S74)), "")</f>
        <v>農地維持</v>
      </c>
      <c r="T176" s="514" t="str">
        <f t="array" ref="T176">IFERROR(INDEX($R$3:$V$89, SMALL(IF($Q$3:$Q$89="○", ROW($Q$3:$Q$89)-ROW($Q$3)+1), ROW(C72)), COLUMNS($R$3:T74)), "")</f>
        <v>実践活動</v>
      </c>
      <c r="U176" s="514" t="str">
        <f t="array" ref="U176">IFERROR(INDEX($R$3:$V$89, SMALL(IF($Q$3:$Q$89="○", ROW($Q$3:$Q$89)-ROW($Q$3)+1), ROW(D72)), COLUMNS($R$3:U74)), "")</f>
        <v>農用地</v>
      </c>
      <c r="V176" s="514" t="str">
        <f t="array" ref="V176">IFERROR(INDEX($R$3:$V$89, SMALL(IF($Q$3:$Q$89="○", ROW($Q$3:$Q$89)-ROW($Q$3)+1), ROW(E72)), COLUMNS($R$3:V74)), "")</f>
        <v>100 施設の適正管理のための除排雪</v>
      </c>
    </row>
    <row r="177" spans="18:22" x14ac:dyDescent="0.2">
      <c r="R177" s="514">
        <f t="array" ref="R177">IFERROR(INDEX($R$3:$V$89, SMALL(IF($Q$3:$Q$89="○", ROW($Q$3:$Q$89)-ROW($Q$3)+1), ROW(A73)), COLUMNS($R$3:R75)), "")</f>
        <v>101</v>
      </c>
      <c r="S177" s="514" t="str">
        <f t="array" ref="S177">IFERROR(INDEX($R$3:$V$89, SMALL(IF($Q$3:$Q$89="○", ROW($Q$3:$Q$89)-ROW($Q$3)+1), ROW(B73)), COLUMNS($R$3:S75)), "")</f>
        <v>農地維持</v>
      </c>
      <c r="T177" s="514" t="str">
        <f t="array" ref="T177">IFERROR(INDEX($R$3:$V$89, SMALL(IF($Q$3:$Q$89="○", ROW($Q$3:$Q$89)-ROW($Q$3)+1), ROW(C73)), COLUMNS($R$3:T75)), "")</f>
        <v>実践活動</v>
      </c>
      <c r="U177" s="514" t="str">
        <f t="array" ref="U177">IFERROR(INDEX($R$3:$V$89, SMALL(IF($Q$3:$Q$89="○", ROW($Q$3:$Q$89)-ROW($Q$3)+1), ROW(D73)), COLUMNS($R$3:U75)), "")</f>
        <v>水路</v>
      </c>
      <c r="V177" s="514" t="str">
        <f t="array" ref="V177">IFERROR(INDEX($R$3:$V$89, SMALL(IF($Q$3:$Q$89="○", ROW($Q$3:$Q$89)-ROW($Q$3)+1), ROW(E73)), COLUMNS($R$3:V75)), "")</f>
        <v>101 施設の適正管理のための除排雪</v>
      </c>
    </row>
    <row r="178" spans="18:22" x14ac:dyDescent="0.2">
      <c r="R178" s="514">
        <f t="array" ref="R178">IFERROR(INDEX($R$3:$V$89, SMALL(IF($Q$3:$Q$89="○", ROW($Q$3:$Q$89)-ROW($Q$3)+1), ROW(A74)), COLUMNS($R$3:R76)), "")</f>
        <v>120</v>
      </c>
      <c r="S178" s="514" t="str">
        <f t="array" ref="S178">IFERROR(INDEX($R$3:$V$89, SMALL(IF($Q$3:$Q$89="○", ROW($Q$3:$Q$89)-ROW($Q$3)+1), ROW(B74)), COLUMNS($R$3:S76)), "")</f>
        <v>長寿命化</v>
      </c>
      <c r="T178" s="514" t="str">
        <f t="array" ref="T178">IFERROR(INDEX($R$3:$V$89, SMALL(IF($Q$3:$Q$89="○", ROW($Q$3:$Q$89)-ROW($Q$3)+1), ROW(C74)), COLUMNS($R$3:T76)), "")</f>
        <v>実践活動</v>
      </c>
      <c r="U178" s="514" t="str">
        <f t="array" ref="U178">IFERROR(INDEX($R$3:$V$89, SMALL(IF($Q$3:$Q$89="○", ROW($Q$3:$Q$89)-ROW($Q$3)+1), ROW(D74)), COLUMNS($R$3:U76)), "")</f>
        <v>農用地</v>
      </c>
      <c r="V178" s="514" t="str">
        <f t="array" ref="V178">IFERROR(INDEX($R$3:$V$89, SMALL(IF($Q$3:$Q$89="○", ROW($Q$3:$Q$89)-ROW($Q$3)+1), ROW(E74)), COLUMNS($R$3:V76)), "")</f>
        <v>120 給排水施設の補修</v>
      </c>
    </row>
    <row r="179" spans="18:22" x14ac:dyDescent="0.2">
      <c r="R179" s="514">
        <f t="array" ref="R179">IFERROR(INDEX($R$3:$V$89, SMALL(IF($Q$3:$Q$89="○", ROW($Q$3:$Q$89)-ROW($Q$3)+1), ROW(A75)), COLUMNS($R$3:R77)), "")</f>
        <v>121</v>
      </c>
      <c r="S179" s="514" t="str">
        <f t="array" ref="S179">IFERROR(INDEX($R$3:$V$89, SMALL(IF($Q$3:$Q$89="○", ROW($Q$3:$Q$89)-ROW($Q$3)+1), ROW(B75)), COLUMNS($R$3:S77)), "")</f>
        <v>長寿命化</v>
      </c>
      <c r="T179" s="514" t="str">
        <f t="array" ref="T179">IFERROR(INDEX($R$3:$V$89, SMALL(IF($Q$3:$Q$89="○", ROW($Q$3:$Q$89)-ROW($Q$3)+1), ROW(C75)), COLUMNS($R$3:T77)), "")</f>
        <v>実践活動</v>
      </c>
      <c r="U179" s="514" t="str">
        <f t="array" ref="U179">IFERROR(INDEX($R$3:$V$89, SMALL(IF($Q$3:$Q$89="○", ROW($Q$3:$Q$89)-ROW($Q$3)+1), ROW(D75)), COLUMNS($R$3:U77)), "")</f>
        <v>農用地</v>
      </c>
      <c r="V179" s="514" t="str">
        <f t="array" ref="V179">IFERROR(INDEX($R$3:$V$89, SMALL(IF($Q$3:$Q$89="○", ROW($Q$3:$Q$89)-ROW($Q$3)+1), ROW(E75)), COLUMNS($R$3:V77)), "")</f>
        <v>121 給排水施設の更新</v>
      </c>
    </row>
    <row r="180" spans="18:22" x14ac:dyDescent="0.2">
      <c r="R180" s="514">
        <f t="array" ref="R180">IFERROR(INDEX($R$3:$V$89, SMALL(IF($Q$3:$Q$89="○", ROW($Q$3:$Q$89)-ROW($Q$3)+1), ROW(A76)), COLUMNS($R$3:R78)), "")</f>
        <v>122</v>
      </c>
      <c r="S180" s="514" t="str">
        <f t="array" ref="S180">IFERROR(INDEX($R$3:$V$89, SMALL(IF($Q$3:$Q$89="○", ROW($Q$3:$Q$89)-ROW($Q$3)+1), ROW(B76)), COLUMNS($R$3:S78)), "")</f>
        <v>長寿命化</v>
      </c>
      <c r="T180" s="514" t="str">
        <f t="array" ref="T180">IFERROR(INDEX($R$3:$V$89, SMALL(IF($Q$3:$Q$89="○", ROW($Q$3:$Q$89)-ROW($Q$3)+1), ROW(C76)), COLUMNS($R$3:T78)), "")</f>
        <v>実践活動</v>
      </c>
      <c r="U180" s="514" t="str">
        <f t="array" ref="U180">IFERROR(INDEX($R$3:$V$89, SMALL(IF($Q$3:$Q$89="○", ROW($Q$3:$Q$89)-ROW($Q$3)+1), ROW(D76)), COLUMNS($R$3:U78)), "")</f>
        <v>農用地</v>
      </c>
      <c r="V180" s="514" t="str">
        <f t="array" ref="V180">IFERROR(INDEX($R$3:$V$89, SMALL(IF($Q$3:$Q$89="○", ROW($Q$3:$Q$89)-ROW($Q$3)+1), ROW(E76)), COLUMNS($R$3:V78)), "")</f>
        <v>122 畦畔の除去</v>
      </c>
    </row>
    <row r="181" spans="18:22" x14ac:dyDescent="0.2">
      <c r="R181" s="514">
        <f t="array" ref="R181">IFERROR(INDEX($R$3:$V$89, SMALL(IF($Q$3:$Q$89="○", ROW($Q$3:$Q$89)-ROW($Q$3)+1), ROW(A77)), COLUMNS($R$3:R79)), "")</f>
        <v>123</v>
      </c>
      <c r="S181" s="514" t="str">
        <f t="array" ref="S181">IFERROR(INDEX($R$3:$V$89, SMALL(IF($Q$3:$Q$89="○", ROW($Q$3:$Q$89)-ROW($Q$3)+1), ROW(B77)), COLUMNS($R$3:S79)), "")</f>
        <v>長寿命化</v>
      </c>
      <c r="T181" s="514" t="str">
        <f t="array" ref="T181">IFERROR(INDEX($R$3:$V$89, SMALL(IF($Q$3:$Q$89="○", ROW($Q$3:$Q$89)-ROW($Q$3)+1), ROW(C77)), COLUMNS($R$3:T79)), "")</f>
        <v>実践活動</v>
      </c>
      <c r="U181" s="514" t="str">
        <f t="array" ref="U181">IFERROR(INDEX($R$3:$V$89, SMALL(IF($Q$3:$Q$89="○", ROW($Q$3:$Q$89)-ROW($Q$3)+1), ROW(D77)), COLUMNS($R$3:U79)), "")</f>
        <v>農用地</v>
      </c>
      <c r="V181" s="514" t="str">
        <f t="array" ref="V181">IFERROR(INDEX($R$3:$V$89, SMALL(IF($Q$3:$Q$89="○", ROW($Q$3:$Q$89)-ROW($Q$3)+1), ROW(E77)), COLUMNS($R$3:V79)), "")</f>
        <v>123 暗渠排水の整備</v>
      </c>
    </row>
    <row r="182" spans="18:22" x14ac:dyDescent="0.2">
      <c r="R182" s="514">
        <f t="array" ref="R182">IFERROR(INDEX($R$3:$V$89, SMALL(IF($Q$3:$Q$89="○", ROW($Q$3:$Q$89)-ROW($Q$3)+1), ROW(A78)), COLUMNS($R$3:R80)), "")</f>
        <v>124</v>
      </c>
      <c r="S182" s="514" t="str">
        <f t="array" ref="S182">IFERROR(INDEX($R$3:$V$89, SMALL(IF($Q$3:$Q$89="○", ROW($Q$3:$Q$89)-ROW($Q$3)+1), ROW(B78)), COLUMNS($R$3:S80)), "")</f>
        <v>長寿命化</v>
      </c>
      <c r="T182" s="514" t="str">
        <f t="array" ref="T182">IFERROR(INDEX($R$3:$V$89, SMALL(IF($Q$3:$Q$89="○", ROW($Q$3:$Q$89)-ROW($Q$3)+1), ROW(C78)), COLUMNS($R$3:T80)), "")</f>
        <v>実践活動</v>
      </c>
      <c r="U182" s="514" t="str">
        <f t="array" ref="U182">IFERROR(INDEX($R$3:$V$89, SMALL(IF($Q$3:$Q$89="○", ROW($Q$3:$Q$89)-ROW($Q$3)+1), ROW(D78)), COLUMNS($R$3:U80)), "")</f>
        <v>農用地</v>
      </c>
      <c r="V182" s="514" t="str">
        <f t="array" ref="V182">IFERROR(INDEX($R$3:$V$89, SMALL(IF($Q$3:$Q$89="○", ROW($Q$3:$Q$89)-ROW($Q$3)+1), ROW(E78)), COLUMNS($R$3:V80)), "")</f>
        <v>124 田んぼダムを目的とした各筆排水等の整備・補修・更新</v>
      </c>
    </row>
    <row r="183" spans="18:22" x14ac:dyDescent="0.2">
      <c r="R183" s="514">
        <f t="array" ref="R183">IFERROR(INDEX($R$3:$V$89, SMALL(IF($Q$3:$Q$89="○", ROW($Q$3:$Q$89)-ROW($Q$3)+1), ROW(A79)), COLUMNS($R$3:R81)), "")</f>
        <v>0</v>
      </c>
      <c r="S183" s="514">
        <f t="array" ref="S183">IFERROR(INDEX($R$3:$V$89, SMALL(IF($Q$3:$Q$89="○", ROW($Q$3:$Q$89)-ROW($Q$3)+1), ROW(B79)), COLUMNS($R$3:S81)), "")</f>
        <v>0</v>
      </c>
      <c r="T183" s="514">
        <f t="array" ref="T183">IFERROR(INDEX($R$3:$V$89, SMALL(IF($Q$3:$Q$89="○", ROW($Q$3:$Q$89)-ROW($Q$3)+1), ROW(C79)), COLUMNS($R$3:T81)), "")</f>
        <v>0</v>
      </c>
      <c r="U183" s="514">
        <f t="array" ref="U183">IFERROR(INDEX($R$3:$V$89, SMALL(IF($Q$3:$Q$89="○", ROW($Q$3:$Q$89)-ROW($Q$3)+1), ROW(D79)), COLUMNS($R$3:U81)), "")</f>
        <v>0</v>
      </c>
      <c r="V183" s="514">
        <f t="array" ref="V183">IFERROR(INDEX($R$3:$V$89, SMALL(IF($Q$3:$Q$89="○", ROW($Q$3:$Q$89)-ROW($Q$3)+1), ROW(E79)), COLUMNS($R$3:V81)), "")</f>
        <v>0</v>
      </c>
    </row>
    <row r="184" spans="18:22" x14ac:dyDescent="0.2">
      <c r="R184" s="514">
        <f t="array" ref="R184">IFERROR(INDEX($R$3:$V$89, SMALL(IF($Q$3:$Q$89="○", ROW($Q$3:$Q$89)-ROW($Q$3)+1), ROW(A80)), COLUMNS($R$3:R82)), "")</f>
        <v>0</v>
      </c>
      <c r="S184" s="514">
        <f t="array" ref="S184">IFERROR(INDEX($R$3:$V$89, SMALL(IF($Q$3:$Q$89="○", ROW($Q$3:$Q$89)-ROW($Q$3)+1), ROW(B80)), COLUMNS($R$3:S82)), "")</f>
        <v>0</v>
      </c>
      <c r="T184" s="514">
        <f t="array" ref="T184">IFERROR(INDEX($R$3:$V$89, SMALL(IF($Q$3:$Q$89="○", ROW($Q$3:$Q$89)-ROW($Q$3)+1), ROW(C80)), COLUMNS($R$3:T82)), "")</f>
        <v>0</v>
      </c>
      <c r="U184" s="514">
        <f t="array" ref="U184">IFERROR(INDEX($R$3:$V$89, SMALL(IF($Q$3:$Q$89="○", ROW($Q$3:$Q$89)-ROW($Q$3)+1), ROW(D80)), COLUMNS($R$3:U82)), "")</f>
        <v>0</v>
      </c>
      <c r="V184" s="514">
        <f t="array" ref="V184">IFERROR(INDEX($R$3:$V$89, SMALL(IF($Q$3:$Q$89="○", ROW($Q$3:$Q$89)-ROW($Q$3)+1), ROW(E80)), COLUMNS($R$3:V82)), "")</f>
        <v>0</v>
      </c>
    </row>
    <row r="185" spans="18:22" x14ac:dyDescent="0.2">
      <c r="R185" s="514">
        <f t="array" ref="R185">IFERROR(INDEX($R$3:$V$89, SMALL(IF($Q$3:$Q$89="○", ROW($Q$3:$Q$89)-ROW($Q$3)+1), ROW(A81)), COLUMNS($R$3:R83)), "")</f>
        <v>0</v>
      </c>
      <c r="S185" s="514">
        <f t="array" ref="S185">IFERROR(INDEX($R$3:$V$89, SMALL(IF($Q$3:$Q$89="○", ROW($Q$3:$Q$89)-ROW($Q$3)+1), ROW(B81)), COLUMNS($R$3:S83)), "")</f>
        <v>0</v>
      </c>
      <c r="T185" s="514">
        <f t="array" ref="T185">IFERROR(INDEX($R$3:$V$89, SMALL(IF($Q$3:$Q$89="○", ROW($Q$3:$Q$89)-ROW($Q$3)+1), ROW(C81)), COLUMNS($R$3:T83)), "")</f>
        <v>0</v>
      </c>
      <c r="U185" s="514">
        <f t="array" ref="U185">IFERROR(INDEX($R$3:$V$89, SMALL(IF($Q$3:$Q$89="○", ROW($Q$3:$Q$89)-ROW($Q$3)+1), ROW(D81)), COLUMNS($R$3:U83)), "")</f>
        <v>0</v>
      </c>
      <c r="V185" s="514">
        <f t="array" ref="V185">IFERROR(INDEX($R$3:$V$89, SMALL(IF($Q$3:$Q$89="○", ROW($Q$3:$Q$89)-ROW($Q$3)+1), ROW(E81)), COLUMNS($R$3:V83)), "")</f>
        <v>0</v>
      </c>
    </row>
    <row r="186" spans="18:22" x14ac:dyDescent="0.2">
      <c r="R186" s="514">
        <f t="array" ref="R186">IFERROR(INDEX($R$3:$V$89, SMALL(IF($Q$3:$Q$89="○", ROW($Q$3:$Q$89)-ROW($Q$3)+1), ROW(A82)), COLUMNS($R$3:R84)), "")</f>
        <v>0</v>
      </c>
      <c r="S186" s="514">
        <f t="array" ref="S186">IFERROR(INDEX($R$3:$V$89, SMALL(IF($Q$3:$Q$89="○", ROW($Q$3:$Q$89)-ROW($Q$3)+1), ROW(B82)), COLUMNS($R$3:S84)), "")</f>
        <v>0</v>
      </c>
      <c r="T186" s="514">
        <f t="array" ref="T186">IFERROR(INDEX($R$3:$V$89, SMALL(IF($Q$3:$Q$89="○", ROW($Q$3:$Q$89)-ROW($Q$3)+1), ROW(C82)), COLUMNS($R$3:T84)), "")</f>
        <v>0</v>
      </c>
      <c r="U186" s="514">
        <f t="array" ref="U186">IFERROR(INDEX($R$3:$V$89, SMALL(IF($Q$3:$Q$89="○", ROW($Q$3:$Q$89)-ROW($Q$3)+1), ROW(D82)), COLUMNS($R$3:U84)), "")</f>
        <v>0</v>
      </c>
      <c r="V186" s="514">
        <f t="array" ref="V186">IFERROR(INDEX($R$3:$V$89, SMALL(IF($Q$3:$Q$89="○", ROW($Q$3:$Q$89)-ROW($Q$3)+1), ROW(E82)), COLUMNS($R$3:V84)), "")</f>
        <v>0</v>
      </c>
    </row>
    <row r="187" spans="18:22" x14ac:dyDescent="0.2">
      <c r="R187" s="514">
        <f t="array" ref="R187">IFERROR(INDEX($R$3:$V$89, SMALL(IF($Q$3:$Q$89="○", ROW($Q$3:$Q$89)-ROW($Q$3)+1), ROW(A83)), COLUMNS($R$3:R85)), "")</f>
        <v>0</v>
      </c>
      <c r="S187" s="514">
        <f t="array" ref="S187">IFERROR(INDEX($R$3:$V$89, SMALL(IF($Q$3:$Q$89="○", ROW($Q$3:$Q$89)-ROW($Q$3)+1), ROW(B83)), COLUMNS($R$3:S85)), "")</f>
        <v>0</v>
      </c>
      <c r="T187" s="514">
        <f t="array" ref="T187">IFERROR(INDEX($R$3:$V$89, SMALL(IF($Q$3:$Q$89="○", ROW($Q$3:$Q$89)-ROW($Q$3)+1), ROW(C83)), COLUMNS($R$3:T85)), "")</f>
        <v>0</v>
      </c>
      <c r="U187" s="514">
        <f t="array" ref="U187">IFERROR(INDEX($R$3:$V$89, SMALL(IF($Q$3:$Q$89="○", ROW($Q$3:$Q$89)-ROW($Q$3)+1), ROW(D83)), COLUMNS($R$3:U85)), "")</f>
        <v>0</v>
      </c>
      <c r="V187" s="514">
        <f t="array" ref="V187">IFERROR(INDEX($R$3:$V$89, SMALL(IF($Q$3:$Q$89="○", ROW($Q$3:$Q$89)-ROW($Q$3)+1), ROW(E83)), COLUMNS($R$3:V85)), "")</f>
        <v>0</v>
      </c>
    </row>
    <row r="188" spans="18:22" x14ac:dyDescent="0.2">
      <c r="R188" s="514">
        <f t="array" ref="R188">IFERROR(INDEX($R$3:$V$89, SMALL(IF($Q$3:$Q$89="○", ROW($Q$3:$Q$89)-ROW($Q$3)+1), ROW(A84)), COLUMNS($R$3:R86)), "")</f>
        <v>0</v>
      </c>
      <c r="S188" s="514">
        <f t="array" ref="S188">IFERROR(INDEX($R$3:$V$89, SMALL(IF($Q$3:$Q$89="○", ROW($Q$3:$Q$89)-ROW($Q$3)+1), ROW(B84)), COLUMNS($R$3:S86)), "")</f>
        <v>0</v>
      </c>
      <c r="T188" s="514">
        <f t="array" ref="T188">IFERROR(INDEX($R$3:$V$89, SMALL(IF($Q$3:$Q$89="○", ROW($Q$3:$Q$89)-ROW($Q$3)+1), ROW(C84)), COLUMNS($R$3:T86)), "")</f>
        <v>0</v>
      </c>
      <c r="U188" s="514">
        <f t="array" ref="U188">IFERROR(INDEX($R$3:$V$89, SMALL(IF($Q$3:$Q$89="○", ROW($Q$3:$Q$89)-ROW($Q$3)+1), ROW(D84)), COLUMNS($R$3:U86)), "")</f>
        <v>0</v>
      </c>
      <c r="V188" s="514">
        <f t="array" ref="V188">IFERROR(INDEX($R$3:$V$89, SMALL(IF($Q$3:$Q$89="○", ROW($Q$3:$Q$89)-ROW($Q$3)+1), ROW(E84)), COLUMNS($R$3:V86)), "")</f>
        <v>0</v>
      </c>
    </row>
    <row r="189" spans="18:22" x14ac:dyDescent="0.2">
      <c r="R189" s="514">
        <f t="array" ref="R189">IFERROR(INDEX($R$3:$V$89, SMALL(IF($Q$3:$Q$89="○", ROW($Q$3:$Q$89)-ROW($Q$3)+1), ROW(A85)), COLUMNS($R$3:R87)), "")</f>
        <v>0</v>
      </c>
      <c r="S189" s="514">
        <f t="array" ref="S189">IFERROR(INDEX($R$3:$V$89, SMALL(IF($Q$3:$Q$89="○", ROW($Q$3:$Q$89)-ROW($Q$3)+1), ROW(B85)), COLUMNS($R$3:S87)), "")</f>
        <v>0</v>
      </c>
      <c r="T189" s="514">
        <f t="array" ref="T189">IFERROR(INDEX($R$3:$V$89, SMALL(IF($Q$3:$Q$89="○", ROW($Q$3:$Q$89)-ROW($Q$3)+1), ROW(C85)), COLUMNS($R$3:T87)), "")</f>
        <v>0</v>
      </c>
      <c r="U189" s="514">
        <f t="array" ref="U189">IFERROR(INDEX($R$3:$V$89, SMALL(IF($Q$3:$Q$89="○", ROW($Q$3:$Q$89)-ROW($Q$3)+1), ROW(D85)), COLUMNS($R$3:U87)), "")</f>
        <v>0</v>
      </c>
      <c r="V189" s="514">
        <f t="array" ref="V189">IFERROR(INDEX($R$3:$V$89, SMALL(IF($Q$3:$Q$89="○", ROW($Q$3:$Q$89)-ROW($Q$3)+1), ROW(E85)), COLUMNS($R$3:V87)), "")</f>
        <v>0</v>
      </c>
    </row>
    <row r="190" spans="18:22" x14ac:dyDescent="0.2">
      <c r="R190" s="514">
        <f t="array" ref="R190">IFERROR(INDEX($R$3:$V$89, SMALL(IF($Q$3:$Q$89="○", ROW($Q$3:$Q$89)-ROW($Q$3)+1), ROW(A86)), COLUMNS($R$3:R88)), "")</f>
        <v>0</v>
      </c>
      <c r="S190" s="514">
        <f t="array" ref="S190">IFERROR(INDEX($R$3:$V$89, SMALL(IF($Q$3:$Q$89="○", ROW($Q$3:$Q$89)-ROW($Q$3)+1), ROW(B86)), COLUMNS($R$3:S88)), "")</f>
        <v>0</v>
      </c>
      <c r="T190" s="514">
        <f t="array" ref="T190">IFERROR(INDEX($R$3:$V$89, SMALL(IF($Q$3:$Q$89="○", ROW($Q$3:$Q$89)-ROW($Q$3)+1), ROW(C86)), COLUMNS($R$3:T88)), "")</f>
        <v>0</v>
      </c>
      <c r="U190" s="514">
        <f t="array" ref="U190">IFERROR(INDEX($R$3:$V$89, SMALL(IF($Q$3:$Q$89="○", ROW($Q$3:$Q$89)-ROW($Q$3)+1), ROW(D86)), COLUMNS($R$3:U88)), "")</f>
        <v>0</v>
      </c>
      <c r="V190" s="514">
        <f t="array" ref="V190">IFERROR(INDEX($R$3:$V$89, SMALL(IF($Q$3:$Q$89="○", ROW($Q$3:$Q$89)-ROW($Q$3)+1), ROW(E86)), COLUMNS($R$3:V88)), "")</f>
        <v>0</v>
      </c>
    </row>
    <row r="191" spans="18:22" x14ac:dyDescent="0.2">
      <c r="R191" s="514">
        <f t="array" ref="R191">IFERROR(INDEX($R$3:$V$89, SMALL(IF($Q$3:$Q$89="○", ROW($Q$3:$Q$89)-ROW($Q$3)+1), ROW(A87)), COLUMNS($R$3:R89)), "")</f>
        <v>0</v>
      </c>
      <c r="S191" s="514">
        <f t="array" ref="S191">IFERROR(INDEX($R$3:$V$89, SMALL(IF($Q$3:$Q$89="○", ROW($Q$3:$Q$89)-ROW($Q$3)+1), ROW(B87)), COLUMNS($R$3:S89)), "")</f>
        <v>0</v>
      </c>
      <c r="T191" s="514">
        <f t="array" ref="T191">IFERROR(INDEX($R$3:$V$89, SMALL(IF($Q$3:$Q$89="○", ROW($Q$3:$Q$89)-ROW($Q$3)+1), ROW(C87)), COLUMNS($R$3:T89)), "")</f>
        <v>0</v>
      </c>
      <c r="U191" s="514">
        <f t="array" ref="U191">IFERROR(INDEX($R$3:$V$89, SMALL(IF($Q$3:$Q$89="○", ROW($Q$3:$Q$89)-ROW($Q$3)+1), ROW(D87)), COLUMNS($R$3:U89)), "")</f>
        <v>0</v>
      </c>
      <c r="V191" s="514">
        <f t="array" ref="V191">IFERROR(INDEX($R$3:$V$89, SMALL(IF($Q$3:$Q$89="○", ROW($Q$3:$Q$89)-ROW($Q$3)+1), ROW(E87)), COLUMNS($R$3:V89)), "")</f>
        <v>0</v>
      </c>
    </row>
    <row r="192" spans="18:22" x14ac:dyDescent="0.2">
      <c r="R192" s="514" t="str">
        <f t="array" ref="R192">IFERROR(INDEX($R$3:$V$89, SMALL(IF($Q$3:$Q$89="○", ROW($Q$3:$Q$89)-ROW($Q$3)+1), ROW(A88)), COLUMNS($R$3:R90)), "")</f>
        <v/>
      </c>
      <c r="S192" s="514" t="str">
        <f t="array" ref="S192">IFERROR(INDEX($R$3:$V$89, SMALL(IF($Q$3:$Q$89="○", ROW($Q$3:$Q$89)-ROW($Q$3)+1), ROW(B88)), COLUMNS($R$3:S90)), "")</f>
        <v/>
      </c>
      <c r="T192" s="514" t="str">
        <f t="array" ref="T192">IFERROR(INDEX($R$3:$V$89, SMALL(IF($Q$3:$Q$89="○", ROW($Q$3:$Q$89)-ROW($Q$3)+1), ROW(C88)), COLUMNS($R$3:T90)), "")</f>
        <v/>
      </c>
      <c r="U192" s="514" t="str">
        <f t="array" ref="U192">IFERROR(INDEX($R$3:$V$89, SMALL(IF($Q$3:$Q$89="○", ROW($Q$3:$Q$89)-ROW($Q$3)+1), ROW(D88)), COLUMNS($R$3:U90)), "")</f>
        <v/>
      </c>
      <c r="V192" s="514" t="str">
        <f t="array" ref="V192">IFERROR(INDEX($R$3:$V$89, SMALL(IF($Q$3:$Q$89="○", ROW($Q$3:$Q$89)-ROW($Q$3)+1), ROW(E88)), COLUMNS($R$3:V90)), "")</f>
        <v/>
      </c>
    </row>
    <row r="193" spans="18:22" x14ac:dyDescent="0.2">
      <c r="R193" s="514" t="str">
        <f t="array" ref="R193">IFERROR(INDEX($R$3:$V$89, SMALL(IF($Q$3:$Q$89="○", ROW($Q$3:$Q$89)-ROW($Q$3)+1), ROW(A89)), COLUMNS($R$3:R91)), "")</f>
        <v/>
      </c>
      <c r="S193" s="514" t="str">
        <f t="array" ref="S193">IFERROR(INDEX($R$3:$V$89, SMALL(IF($Q$3:$Q$89="○", ROW($Q$3:$Q$89)-ROW($Q$3)+1), ROW(B89)), COLUMNS($R$3:S91)), "")</f>
        <v/>
      </c>
      <c r="T193" s="514" t="str">
        <f t="array" ref="T193">IFERROR(INDEX($R$3:$V$89, SMALL(IF($Q$3:$Q$89="○", ROW($Q$3:$Q$89)-ROW($Q$3)+1), ROW(C89)), COLUMNS($R$3:T91)), "")</f>
        <v/>
      </c>
      <c r="U193" s="514" t="str">
        <f t="array" ref="U193">IFERROR(INDEX($R$3:$V$89, SMALL(IF($Q$3:$Q$89="○", ROW($Q$3:$Q$89)-ROW($Q$3)+1), ROW(D89)), COLUMNS($R$3:U91)), "")</f>
        <v/>
      </c>
      <c r="V193" s="514" t="str">
        <f t="array" ref="V193">IFERROR(INDEX($R$3:$V$89, SMALL(IF($Q$3:$Q$89="○", ROW($Q$3:$Q$89)-ROW($Q$3)+1), ROW(E89)), COLUMNS($R$3:V91)), "")</f>
        <v/>
      </c>
    </row>
    <row r="194" spans="18:22" x14ac:dyDescent="0.2">
      <c r="R194" s="514" t="str">
        <f t="array" ref="R194">IFERROR(INDEX($R$3:$V$89, SMALL(IF($Q$3:$Q$89="○", ROW($Q$3:$Q$89)-ROW($Q$3)+1), ROW(A90)), COLUMNS($R$3:R92)), "")</f>
        <v/>
      </c>
      <c r="S194" s="514" t="str">
        <f t="array" ref="S194">IFERROR(INDEX($R$3:$V$89, SMALL(IF($Q$3:$Q$89="○", ROW($Q$3:$Q$89)-ROW($Q$3)+1), ROW(B90)), COLUMNS($R$3:S92)), "")</f>
        <v/>
      </c>
      <c r="T194" s="514" t="str">
        <f t="array" ref="T194">IFERROR(INDEX($R$3:$V$89, SMALL(IF($Q$3:$Q$89="○", ROW($Q$3:$Q$89)-ROW($Q$3)+1), ROW(C90)), COLUMNS($R$3:T92)), "")</f>
        <v/>
      </c>
      <c r="U194" s="514" t="str">
        <f t="array" ref="U194">IFERROR(INDEX($R$3:$V$89, SMALL(IF($Q$3:$Q$89="○", ROW($Q$3:$Q$89)-ROW($Q$3)+1), ROW(D90)), COLUMNS($R$3:U92)), "")</f>
        <v/>
      </c>
      <c r="V194" s="514" t="str">
        <f t="array" ref="V194">IFERROR(INDEX($R$3:$V$89, SMALL(IF($Q$3:$Q$89="○", ROW($Q$3:$Q$89)-ROW($Q$3)+1), ROW(E90)), COLUMNS($R$3:V92)), "")</f>
        <v/>
      </c>
    </row>
    <row r="195" spans="18:22" x14ac:dyDescent="0.2">
      <c r="R195" s="514" t="str">
        <f t="array" ref="R195">IFERROR(INDEX($R$3:$V$89, SMALL(IF($Q$3:$Q$89="○", ROW($Q$3:$Q$89)-ROW($Q$3)+1), ROW(A91)), COLUMNS($R$3:R93)), "")</f>
        <v/>
      </c>
      <c r="S195" s="514" t="str">
        <f t="array" ref="S195">IFERROR(INDEX($R$3:$V$89, SMALL(IF($Q$3:$Q$89="○", ROW($Q$3:$Q$89)-ROW($Q$3)+1), ROW(B91)), COLUMNS($R$3:S93)), "")</f>
        <v/>
      </c>
      <c r="T195" s="514" t="str">
        <f t="array" ref="T195">IFERROR(INDEX($R$3:$V$89, SMALL(IF($Q$3:$Q$89="○", ROW($Q$3:$Q$89)-ROW($Q$3)+1), ROW(C91)), COLUMNS($R$3:T93)), "")</f>
        <v/>
      </c>
      <c r="U195" s="514" t="str">
        <f t="array" ref="U195">IFERROR(INDEX($R$3:$V$89, SMALL(IF($Q$3:$Q$89="○", ROW($Q$3:$Q$89)-ROW($Q$3)+1), ROW(D91)), COLUMNS($R$3:U93)), "")</f>
        <v/>
      </c>
      <c r="V195" s="514" t="str">
        <f t="array" ref="V195">IFERROR(INDEX($R$3:$V$89, SMALL(IF($Q$3:$Q$89="○", ROW($Q$3:$Q$89)-ROW($Q$3)+1), ROW(E91)), COLUMNS($R$3:V93)), "")</f>
        <v/>
      </c>
    </row>
    <row r="196" spans="18:22" x14ac:dyDescent="0.2">
      <c r="R196" s="514" t="str">
        <f t="array" ref="R196">IFERROR(INDEX($R$3:$V$89, SMALL(IF($Q$3:$Q$89="○", ROW($Q$3:$Q$89)-ROW($Q$3)+1), ROW(A92)), COLUMNS($R$3:R94)), "")</f>
        <v/>
      </c>
      <c r="S196" s="514" t="str">
        <f t="array" ref="S196">IFERROR(INDEX($R$3:$V$89, SMALL(IF($Q$3:$Q$89="○", ROW($Q$3:$Q$89)-ROW($Q$3)+1), ROW(B92)), COLUMNS($R$3:S94)), "")</f>
        <v/>
      </c>
      <c r="T196" s="514" t="str">
        <f t="array" ref="T196">IFERROR(INDEX($R$3:$V$89, SMALL(IF($Q$3:$Q$89="○", ROW($Q$3:$Q$89)-ROW($Q$3)+1), ROW(C92)), COLUMNS($R$3:T94)), "")</f>
        <v/>
      </c>
      <c r="U196" s="514" t="str">
        <f t="array" ref="U196">IFERROR(INDEX($R$3:$V$89, SMALL(IF($Q$3:$Q$89="○", ROW($Q$3:$Q$89)-ROW($Q$3)+1), ROW(D92)), COLUMNS($R$3:U94)), "")</f>
        <v/>
      </c>
      <c r="V196" s="514" t="str">
        <f t="array" ref="V196">IFERROR(INDEX($R$3:$V$89, SMALL(IF($Q$3:$Q$89="○", ROW($Q$3:$Q$89)-ROW($Q$3)+1), ROW(E92)), COLUMNS($R$3:V94)), "")</f>
        <v/>
      </c>
    </row>
    <row r="197" spans="18:22" x14ac:dyDescent="0.2">
      <c r="R197" s="514" t="str">
        <f t="array" ref="R197">IFERROR(INDEX($R$3:$V$89, SMALL(IF($Q$3:$Q$89="○", ROW($Q$3:$Q$89)-ROW($Q$3)+1), ROW(A93)), COLUMNS($R$3:R95)), "")</f>
        <v/>
      </c>
      <c r="S197" s="514" t="str">
        <f t="array" ref="S197">IFERROR(INDEX($R$3:$V$89, SMALL(IF($Q$3:$Q$89="○", ROW($Q$3:$Q$89)-ROW($Q$3)+1), ROW(B93)), COLUMNS($R$3:S95)), "")</f>
        <v/>
      </c>
      <c r="T197" s="514" t="str">
        <f t="array" ref="T197">IFERROR(INDEX($R$3:$V$89, SMALL(IF($Q$3:$Q$89="○", ROW($Q$3:$Q$89)-ROW($Q$3)+1), ROW(C93)), COLUMNS($R$3:T95)), "")</f>
        <v/>
      </c>
      <c r="U197" s="514" t="str">
        <f t="array" ref="U197">IFERROR(INDEX($R$3:$V$89, SMALL(IF($Q$3:$Q$89="○", ROW($Q$3:$Q$89)-ROW($Q$3)+1), ROW(D93)), COLUMNS($R$3:U95)), "")</f>
        <v/>
      </c>
      <c r="V197" s="514" t="str">
        <f t="array" ref="V197">IFERROR(INDEX($R$3:$V$89, SMALL(IF($Q$3:$Q$89="○", ROW($Q$3:$Q$89)-ROW($Q$3)+1), ROW(E93)), COLUMNS($R$3:V95)), "")</f>
        <v/>
      </c>
    </row>
    <row r="198" spans="18:22" x14ac:dyDescent="0.2">
      <c r="R198" s="514" t="str">
        <f t="array" ref="R198">IFERROR(INDEX($R$3:$V$89, SMALL(IF($Q$3:$Q$89="○", ROW($Q$3:$Q$89)-ROW($Q$3)+1), ROW(A94)), COLUMNS($R$3:R96)), "")</f>
        <v/>
      </c>
      <c r="S198" s="514" t="str">
        <f t="array" ref="S198">IFERROR(INDEX($R$3:$V$89, SMALL(IF($Q$3:$Q$89="○", ROW($Q$3:$Q$89)-ROW($Q$3)+1), ROW(B94)), COLUMNS($R$3:S96)), "")</f>
        <v/>
      </c>
      <c r="T198" s="514" t="str">
        <f t="array" ref="T198">IFERROR(INDEX($R$3:$V$89, SMALL(IF($Q$3:$Q$89="○", ROW($Q$3:$Q$89)-ROW($Q$3)+1), ROW(C94)), COLUMNS($R$3:T96)), "")</f>
        <v/>
      </c>
      <c r="U198" s="514" t="str">
        <f t="array" ref="U198">IFERROR(INDEX($R$3:$V$89, SMALL(IF($Q$3:$Q$89="○", ROW($Q$3:$Q$89)-ROW($Q$3)+1), ROW(D94)), COLUMNS($R$3:U96)), "")</f>
        <v/>
      </c>
      <c r="V198" s="514" t="str">
        <f t="array" ref="V198">IFERROR(INDEX($R$3:$V$89, SMALL(IF($Q$3:$Q$89="○", ROW($Q$3:$Q$89)-ROW($Q$3)+1), ROW(E94)), COLUMNS($R$3:V96)), "")</f>
        <v/>
      </c>
    </row>
    <row r="199" spans="18:22" x14ac:dyDescent="0.2">
      <c r="R199" s="514" t="str">
        <f t="array" ref="R199">IFERROR(INDEX($R$3:$V$89, SMALL(IF($Q$3:$Q$89="○", ROW($Q$3:$Q$89)-ROW($Q$3)+1), ROW(A95)), COLUMNS($R$3:R97)), "")</f>
        <v/>
      </c>
      <c r="S199" s="514" t="str">
        <f t="array" ref="S199">IFERROR(INDEX($R$3:$V$89, SMALL(IF($Q$3:$Q$89="○", ROW($Q$3:$Q$89)-ROW($Q$3)+1), ROW(B95)), COLUMNS($R$3:S97)), "")</f>
        <v/>
      </c>
      <c r="T199" s="514" t="str">
        <f t="array" ref="T199">IFERROR(INDEX($R$3:$V$89, SMALL(IF($Q$3:$Q$89="○", ROW($Q$3:$Q$89)-ROW($Q$3)+1), ROW(C95)), COLUMNS($R$3:T97)), "")</f>
        <v/>
      </c>
      <c r="U199" s="514" t="str">
        <f t="array" ref="U199">IFERROR(INDEX($R$3:$V$89, SMALL(IF($Q$3:$Q$89="○", ROW($Q$3:$Q$89)-ROW($Q$3)+1), ROW(D95)), COLUMNS($R$3:U97)), "")</f>
        <v/>
      </c>
      <c r="V199" s="514" t="str">
        <f t="array" ref="V199">IFERROR(INDEX($R$3:$V$89, SMALL(IF($Q$3:$Q$89="○", ROW($Q$3:$Q$89)-ROW($Q$3)+1), ROW(E95)), COLUMNS($R$3:V97)), "")</f>
        <v/>
      </c>
    </row>
    <row r="200" spans="18:22" x14ac:dyDescent="0.2">
      <c r="R200" s="514" t="str">
        <f t="array" ref="R200">IFERROR(INDEX($R$3:$V$89, SMALL(IF($Q$3:$Q$89="○", ROW($Q$3:$Q$89)-ROW($Q$3)+1), ROW(A96)), COLUMNS($R$3:R98)), "")</f>
        <v/>
      </c>
      <c r="S200" s="514" t="str">
        <f t="array" ref="S200">IFERROR(INDEX($R$3:$V$89, SMALL(IF($Q$3:$Q$89="○", ROW($Q$3:$Q$89)-ROW($Q$3)+1), ROW(B96)), COLUMNS($R$3:S98)), "")</f>
        <v/>
      </c>
      <c r="T200" s="514" t="str">
        <f t="array" ref="T200">IFERROR(INDEX($R$3:$V$89, SMALL(IF($Q$3:$Q$89="○", ROW($Q$3:$Q$89)-ROW($Q$3)+1), ROW(C96)), COLUMNS($R$3:T98)), "")</f>
        <v/>
      </c>
      <c r="U200" s="514" t="str">
        <f t="array" ref="U200">IFERROR(INDEX($R$3:$V$89, SMALL(IF($Q$3:$Q$89="○", ROW($Q$3:$Q$89)-ROW($Q$3)+1), ROW(D96)), COLUMNS($R$3:U98)), "")</f>
        <v/>
      </c>
      <c r="V200" s="514" t="str">
        <f t="array" ref="V200">IFERROR(INDEX($R$3:$V$89, SMALL(IF($Q$3:$Q$89="○", ROW($Q$3:$Q$89)-ROW($Q$3)+1), ROW(E96)), COLUMNS($R$3:V98)), "")</f>
        <v/>
      </c>
    </row>
    <row r="201" spans="18:22" x14ac:dyDescent="0.2">
      <c r="R201" s="514" t="str">
        <f t="array" ref="R201">IFERROR(INDEX($R$3:$V$89, SMALL(IF($Q$3:$Q$89="○", ROW($Q$3:$Q$89)-ROW($Q$3)+1), ROW(A97)), COLUMNS($R$3:R99)), "")</f>
        <v/>
      </c>
      <c r="S201" s="514" t="str">
        <f t="array" ref="S201">IFERROR(INDEX($R$3:$V$89, SMALL(IF($Q$3:$Q$89="○", ROW($Q$3:$Q$89)-ROW($Q$3)+1), ROW(B97)), COLUMNS($R$3:S99)), "")</f>
        <v/>
      </c>
      <c r="T201" s="514" t="str">
        <f t="array" ref="T201">IFERROR(INDEX($R$3:$V$89, SMALL(IF($Q$3:$Q$89="○", ROW($Q$3:$Q$89)-ROW($Q$3)+1), ROW(C97)), COLUMNS($R$3:T99)), "")</f>
        <v/>
      </c>
      <c r="U201" s="514" t="str">
        <f t="array" ref="U201">IFERROR(INDEX($R$3:$V$89, SMALL(IF($Q$3:$Q$89="○", ROW($Q$3:$Q$89)-ROW($Q$3)+1), ROW(D97)), COLUMNS($R$3:U99)), "")</f>
        <v/>
      </c>
      <c r="V201" s="514" t="str">
        <f t="array" ref="V201">IFERROR(INDEX($R$3:$V$89, SMALL(IF($Q$3:$Q$89="○", ROW($Q$3:$Q$89)-ROW($Q$3)+1), ROW(E97)), COLUMNS($R$3:V99)), "")</f>
        <v/>
      </c>
    </row>
    <row r="202" spans="18:22" x14ac:dyDescent="0.2">
      <c r="R202" s="514" t="str">
        <f t="array" ref="R202">IFERROR(INDEX($R$3:$V$89, SMALL(IF($Q$3:$Q$89="○", ROW($Q$3:$Q$89)-ROW($Q$3)+1), ROW(A98)), COLUMNS($R$3:R100)), "")</f>
        <v/>
      </c>
      <c r="S202" s="514" t="str">
        <f t="array" ref="S202">IFERROR(INDEX($R$3:$V$89, SMALL(IF($Q$3:$Q$89="○", ROW($Q$3:$Q$89)-ROW($Q$3)+1), ROW(B98)), COLUMNS($R$3:S100)), "")</f>
        <v/>
      </c>
      <c r="T202" s="514" t="str">
        <f t="array" ref="T202">IFERROR(INDEX($R$3:$V$89, SMALL(IF($Q$3:$Q$89="○", ROW($Q$3:$Q$89)-ROW($Q$3)+1), ROW(C98)), COLUMNS($R$3:T100)), "")</f>
        <v/>
      </c>
      <c r="U202" s="514" t="str">
        <f t="array" ref="U202">IFERROR(INDEX($R$3:$V$89, SMALL(IF($Q$3:$Q$89="○", ROW($Q$3:$Q$89)-ROW($Q$3)+1), ROW(D98)), COLUMNS($R$3:U100)), "")</f>
        <v/>
      </c>
      <c r="V202" s="514" t="str">
        <f t="array" ref="V202">IFERROR(INDEX($R$3:$V$89, SMALL(IF($Q$3:$Q$89="○", ROW($Q$3:$Q$89)-ROW($Q$3)+1), ROW(E98)), COLUMNS($R$3:V100)), "")</f>
        <v/>
      </c>
    </row>
    <row r="203" spans="18:22" x14ac:dyDescent="0.2">
      <c r="R203" s="514" t="str">
        <f t="array" ref="R203">IFERROR(INDEX($R$3:$V$89, SMALL(IF($Q$3:$Q$89="○", ROW($Q$3:$Q$89)-ROW($Q$3)+1), ROW(A99)), COLUMNS($R$3:R101)), "")</f>
        <v/>
      </c>
      <c r="S203" s="514" t="str">
        <f t="array" ref="S203">IFERROR(INDEX($R$3:$V$89, SMALL(IF($Q$3:$Q$89="○", ROW($Q$3:$Q$89)-ROW($Q$3)+1), ROW(B99)), COLUMNS($R$3:S101)), "")</f>
        <v/>
      </c>
      <c r="T203" s="514" t="str">
        <f t="array" ref="T203">IFERROR(INDEX($R$3:$V$89, SMALL(IF($Q$3:$Q$89="○", ROW($Q$3:$Q$89)-ROW($Q$3)+1), ROW(C99)), COLUMNS($R$3:T101)), "")</f>
        <v/>
      </c>
      <c r="U203" s="514" t="str">
        <f t="array" ref="U203">IFERROR(INDEX($R$3:$V$89, SMALL(IF($Q$3:$Q$89="○", ROW($Q$3:$Q$89)-ROW($Q$3)+1), ROW(D99)), COLUMNS($R$3:U101)), "")</f>
        <v/>
      </c>
      <c r="V203" s="514" t="str">
        <f t="array" ref="V203">IFERROR(INDEX($R$3:$V$89, SMALL(IF($Q$3:$Q$89="○", ROW($Q$3:$Q$89)-ROW($Q$3)+1), ROW(E99)), COLUMNS($R$3:V101)), "")</f>
        <v/>
      </c>
    </row>
    <row r="204" spans="18:22" x14ac:dyDescent="0.2">
      <c r="R204" s="514" t="str">
        <f t="array" ref="R204">IFERROR(INDEX($R$3:$V$89, SMALL(IF($Q$3:$Q$89="○", ROW($Q$3:$Q$89)-ROW($Q$3)+1), ROW(A100)), COLUMNS($R$3:R102)), "")</f>
        <v/>
      </c>
      <c r="S204" s="514" t="str">
        <f t="array" ref="S204">IFERROR(INDEX($R$3:$V$89, SMALL(IF($Q$3:$Q$89="○", ROW($Q$3:$Q$89)-ROW($Q$3)+1), ROW(B100)), COLUMNS($R$3:S102)), "")</f>
        <v/>
      </c>
      <c r="T204" s="514" t="str">
        <f t="array" ref="T204">IFERROR(INDEX($R$3:$V$89, SMALL(IF($Q$3:$Q$89="○", ROW($Q$3:$Q$89)-ROW($Q$3)+1), ROW(C100)), COLUMNS($R$3:T102)), "")</f>
        <v/>
      </c>
      <c r="U204" s="514" t="str">
        <f t="array" ref="U204">IFERROR(INDEX($R$3:$V$89, SMALL(IF($Q$3:$Q$89="○", ROW($Q$3:$Q$89)-ROW($Q$3)+1), ROW(D100)), COLUMNS($R$3:U102)), "")</f>
        <v/>
      </c>
      <c r="V204" s="514" t="str">
        <f t="array" ref="V204">IFERROR(INDEX($R$3:$V$89, SMALL(IF($Q$3:$Q$89="○", ROW($Q$3:$Q$89)-ROW($Q$3)+1), ROW(E100)), COLUMNS($R$3:V102)), "")</f>
        <v/>
      </c>
    </row>
    <row r="205" spans="18:22" x14ac:dyDescent="0.2">
      <c r="R205" s="514" t="str">
        <f t="array" ref="R205">IFERROR(INDEX($R$3:$V$89, SMALL(IF($Q$3:$Q$89="○", ROW($Q$3:$Q$89)-ROW($Q$3)+1), ROW(A101)), COLUMNS($R$3:R103)), "")</f>
        <v/>
      </c>
      <c r="S205" s="514" t="str">
        <f t="array" ref="S205">IFERROR(INDEX($R$3:$V$89, SMALL(IF($Q$3:$Q$89="○", ROW($Q$3:$Q$89)-ROW($Q$3)+1), ROW(B101)), COLUMNS($R$3:S103)), "")</f>
        <v/>
      </c>
      <c r="T205" s="514" t="str">
        <f t="array" ref="T205">IFERROR(INDEX($R$3:$V$89, SMALL(IF($Q$3:$Q$89="○", ROW($Q$3:$Q$89)-ROW($Q$3)+1), ROW(C101)), COLUMNS($R$3:T103)), "")</f>
        <v/>
      </c>
      <c r="U205" s="514" t="str">
        <f t="array" ref="U205">IFERROR(INDEX($R$3:$V$89, SMALL(IF($Q$3:$Q$89="○", ROW($Q$3:$Q$89)-ROW($Q$3)+1), ROW(D101)), COLUMNS($R$3:U103)), "")</f>
        <v/>
      </c>
      <c r="V205" s="514" t="str">
        <f t="array" ref="V205">IFERROR(INDEX($R$3:$V$89, SMALL(IF($Q$3:$Q$89="○", ROW($Q$3:$Q$89)-ROW($Q$3)+1), ROW(E101)), COLUMNS($R$3:V103)), "")</f>
        <v/>
      </c>
    </row>
    <row r="206" spans="18:22" x14ac:dyDescent="0.2">
      <c r="R206" s="514" t="str">
        <f t="array" ref="R206">IFERROR(INDEX($R$3:$V$89, SMALL(IF($Q$3:$Q$89="○", ROW($Q$3:$Q$89)-ROW($Q$3)+1), ROW(A102)), COLUMNS($R$3:R104)), "")</f>
        <v/>
      </c>
      <c r="S206" s="514" t="str">
        <f t="array" ref="S206">IFERROR(INDEX($R$3:$V$89, SMALL(IF($Q$3:$Q$89="○", ROW($Q$3:$Q$89)-ROW($Q$3)+1), ROW(B102)), COLUMNS($R$3:S104)), "")</f>
        <v/>
      </c>
      <c r="T206" s="514" t="str">
        <f t="array" ref="T206">IFERROR(INDEX($R$3:$V$89, SMALL(IF($Q$3:$Q$89="○", ROW($Q$3:$Q$89)-ROW($Q$3)+1), ROW(C102)), COLUMNS($R$3:T104)), "")</f>
        <v/>
      </c>
      <c r="U206" s="514" t="str">
        <f t="array" ref="U206">IFERROR(INDEX($R$3:$V$89, SMALL(IF($Q$3:$Q$89="○", ROW($Q$3:$Q$89)-ROW($Q$3)+1), ROW(D102)), COLUMNS($R$3:U104)), "")</f>
        <v/>
      </c>
      <c r="V206" s="514" t="str">
        <f t="array" ref="V206">IFERROR(INDEX($R$3:$V$89, SMALL(IF($Q$3:$Q$89="○", ROW($Q$3:$Q$89)-ROW($Q$3)+1), ROW(E102)), COLUMNS($R$3:V104)), "")</f>
        <v/>
      </c>
    </row>
    <row r="207" spans="18:22" x14ac:dyDescent="0.2">
      <c r="R207" s="514" t="str">
        <f t="array" ref="R207">IFERROR(INDEX($R$3:$V$89, SMALL(IF($Q$3:$Q$89="○", ROW($Q$3:$Q$89)-ROW($Q$3)+1), ROW(A103)), COLUMNS($R$3:R105)), "")</f>
        <v/>
      </c>
      <c r="S207" s="514" t="str">
        <f t="array" ref="S207">IFERROR(INDEX($R$3:$V$89, SMALL(IF($Q$3:$Q$89="○", ROW($Q$3:$Q$89)-ROW($Q$3)+1), ROW(B103)), COLUMNS($R$3:S105)), "")</f>
        <v/>
      </c>
      <c r="T207" s="514" t="str">
        <f t="array" ref="T207">IFERROR(INDEX($R$3:$V$89, SMALL(IF($Q$3:$Q$89="○", ROW($Q$3:$Q$89)-ROW($Q$3)+1), ROW(C103)), COLUMNS($R$3:T105)), "")</f>
        <v/>
      </c>
      <c r="U207" s="514" t="str">
        <f t="array" ref="U207">IFERROR(INDEX($R$3:$V$89, SMALL(IF($Q$3:$Q$89="○", ROW($Q$3:$Q$89)-ROW($Q$3)+1), ROW(D103)), COLUMNS($R$3:U105)), "")</f>
        <v/>
      </c>
      <c r="V207" s="514" t="str">
        <f t="array" ref="V207">IFERROR(INDEX($R$3:$V$89, SMALL(IF($Q$3:$Q$89="○", ROW($Q$3:$Q$89)-ROW($Q$3)+1), ROW(E103)), COLUMNS($R$3:V105)), "")</f>
        <v/>
      </c>
    </row>
    <row r="208" spans="18:22" x14ac:dyDescent="0.2">
      <c r="R208" s="514" t="str">
        <f t="array" ref="R208">IFERROR(INDEX($R$3:$V$89, SMALL(IF($Q$3:$Q$89="○", ROW($Q$3:$Q$89)-ROW($Q$3)+1), ROW(A104)), COLUMNS($R$3:R106)), "")</f>
        <v/>
      </c>
      <c r="S208" s="514" t="str">
        <f t="array" ref="S208">IFERROR(INDEX($R$3:$V$89, SMALL(IF($Q$3:$Q$89="○", ROW($Q$3:$Q$89)-ROW($Q$3)+1), ROW(B104)), COLUMNS($R$3:S106)), "")</f>
        <v/>
      </c>
      <c r="T208" s="514" t="str">
        <f t="array" ref="T208">IFERROR(INDEX($R$3:$V$89, SMALL(IF($Q$3:$Q$89="○", ROW($Q$3:$Q$89)-ROW($Q$3)+1), ROW(C104)), COLUMNS($R$3:T106)), "")</f>
        <v/>
      </c>
      <c r="U208" s="514" t="str">
        <f t="array" ref="U208">IFERROR(INDEX($R$3:$V$89, SMALL(IF($Q$3:$Q$89="○", ROW($Q$3:$Q$89)-ROW($Q$3)+1), ROW(D104)), COLUMNS($R$3:U106)), "")</f>
        <v/>
      </c>
      <c r="V208" s="514" t="str">
        <f t="array" ref="V208">IFERROR(INDEX($R$3:$V$89, SMALL(IF($Q$3:$Q$89="○", ROW($Q$3:$Q$89)-ROW($Q$3)+1), ROW(E104)), COLUMNS($R$3:V106)), "")</f>
        <v/>
      </c>
    </row>
    <row r="209" spans="18:22" x14ac:dyDescent="0.2">
      <c r="R209" s="514" t="str">
        <f t="array" ref="R209">IFERROR(INDEX($R$3:$V$89, SMALL(IF($Q$3:$Q$89="○", ROW($Q$3:$Q$89)-ROW($Q$3)+1), ROW(A105)), COLUMNS($R$3:R107)), "")</f>
        <v/>
      </c>
      <c r="S209" s="514" t="str">
        <f t="array" ref="S209">IFERROR(INDEX($R$3:$V$89, SMALL(IF($Q$3:$Q$89="○", ROW($Q$3:$Q$89)-ROW($Q$3)+1), ROW(B105)), COLUMNS($R$3:S107)), "")</f>
        <v/>
      </c>
      <c r="T209" s="514" t="str">
        <f t="array" ref="T209">IFERROR(INDEX($R$3:$V$89, SMALL(IF($Q$3:$Q$89="○", ROW($Q$3:$Q$89)-ROW($Q$3)+1), ROW(C105)), COLUMNS($R$3:T107)), "")</f>
        <v/>
      </c>
      <c r="U209" s="514" t="str">
        <f t="array" ref="U209">IFERROR(INDEX($R$3:$V$89, SMALL(IF($Q$3:$Q$89="○", ROW($Q$3:$Q$89)-ROW($Q$3)+1), ROW(D105)), COLUMNS($R$3:U107)), "")</f>
        <v/>
      </c>
      <c r="V209" s="514" t="str">
        <f t="array" ref="V209">IFERROR(INDEX($R$3:$V$89, SMALL(IF($Q$3:$Q$89="○", ROW($Q$3:$Q$89)-ROW($Q$3)+1), ROW(E105)), COLUMNS($R$3:V107)), "")</f>
        <v/>
      </c>
    </row>
    <row r="210" spans="18:22" x14ac:dyDescent="0.2">
      <c r="R210" s="514" t="str">
        <f t="array" ref="R210">IFERROR(INDEX($R$3:$V$89, SMALL(IF($Q$3:$Q$89="○", ROW($Q$3:$Q$89)-ROW($Q$3)+1), ROW(A106)), COLUMNS($R$3:R108)), "")</f>
        <v/>
      </c>
      <c r="S210" s="514" t="str">
        <f t="array" ref="S210">IFERROR(INDEX($R$3:$V$89, SMALL(IF($Q$3:$Q$89="○", ROW($Q$3:$Q$89)-ROW($Q$3)+1), ROW(B106)), COLUMNS($R$3:S108)), "")</f>
        <v/>
      </c>
      <c r="T210" s="514" t="str">
        <f t="array" ref="T210">IFERROR(INDEX($R$3:$V$89, SMALL(IF($Q$3:$Q$89="○", ROW($Q$3:$Q$89)-ROW($Q$3)+1), ROW(C106)), COLUMNS($R$3:T108)), "")</f>
        <v/>
      </c>
      <c r="U210" s="514" t="str">
        <f t="array" ref="U210">IFERROR(INDEX($R$3:$V$89, SMALL(IF($Q$3:$Q$89="○", ROW($Q$3:$Q$89)-ROW($Q$3)+1), ROW(D106)), COLUMNS($R$3:U108)), "")</f>
        <v/>
      </c>
      <c r="V210" s="514" t="str">
        <f t="array" ref="V210">IFERROR(INDEX($R$3:$V$89, SMALL(IF($Q$3:$Q$89="○", ROW($Q$3:$Q$89)-ROW($Q$3)+1), ROW(E106)), COLUMNS($R$3:V108)), "")</f>
        <v/>
      </c>
    </row>
    <row r="211" spans="18:22" x14ac:dyDescent="0.2">
      <c r="R211" s="514" t="str">
        <f t="array" ref="R211">IFERROR(INDEX($R$3:$V$89, SMALL(IF($Q$3:$Q$89="○", ROW($Q$3:$Q$89)-ROW($Q$3)+1), ROW(A107)), COLUMNS($R$3:R109)), "")</f>
        <v/>
      </c>
      <c r="S211" s="514" t="str">
        <f t="array" ref="S211">IFERROR(INDEX($R$3:$V$89, SMALL(IF($Q$3:$Q$89="○", ROW($Q$3:$Q$89)-ROW($Q$3)+1), ROW(B107)), COLUMNS($R$3:S109)), "")</f>
        <v/>
      </c>
      <c r="T211" s="514" t="str">
        <f t="array" ref="T211">IFERROR(INDEX($R$3:$V$89, SMALL(IF($Q$3:$Q$89="○", ROW($Q$3:$Q$89)-ROW($Q$3)+1), ROW(C107)), COLUMNS($R$3:T109)), "")</f>
        <v/>
      </c>
      <c r="U211" s="514" t="str">
        <f t="array" ref="U211">IFERROR(INDEX($R$3:$V$89, SMALL(IF($Q$3:$Q$89="○", ROW($Q$3:$Q$89)-ROW($Q$3)+1), ROW(D107)), COLUMNS($R$3:U109)), "")</f>
        <v/>
      </c>
      <c r="V211" s="514" t="str">
        <f t="array" ref="V211">IFERROR(INDEX($R$3:$V$89, SMALL(IF($Q$3:$Q$89="○", ROW($Q$3:$Q$89)-ROW($Q$3)+1), ROW(E107)), COLUMNS($R$3:V109)), "")</f>
        <v/>
      </c>
    </row>
    <row r="212" spans="18:22" x14ac:dyDescent="0.2">
      <c r="R212" s="514" t="str">
        <f t="array" ref="R212">IFERROR(INDEX($R$3:$V$89, SMALL(IF($Q$3:$Q$89="○", ROW($Q$3:$Q$89)-ROW($Q$3)+1), ROW(A108)), COLUMNS($R$3:R110)), "")</f>
        <v/>
      </c>
      <c r="S212" s="514" t="str">
        <f t="array" ref="S212">IFERROR(INDEX($R$3:$V$89, SMALL(IF($Q$3:$Q$89="○", ROW($Q$3:$Q$89)-ROW($Q$3)+1), ROW(B108)), COLUMNS($R$3:S110)), "")</f>
        <v/>
      </c>
      <c r="T212" s="514" t="str">
        <f t="array" ref="T212">IFERROR(INDEX($R$3:$V$89, SMALL(IF($Q$3:$Q$89="○", ROW($Q$3:$Q$89)-ROW($Q$3)+1), ROW(C108)), COLUMNS($R$3:T110)), "")</f>
        <v/>
      </c>
      <c r="U212" s="514" t="str">
        <f t="array" ref="U212">IFERROR(INDEX($R$3:$V$89, SMALL(IF($Q$3:$Q$89="○", ROW($Q$3:$Q$89)-ROW($Q$3)+1), ROW(D108)), COLUMNS($R$3:U110)), "")</f>
        <v/>
      </c>
      <c r="V212" s="514" t="str">
        <f t="array" ref="V212">IFERROR(INDEX($R$3:$V$89, SMALL(IF($Q$3:$Q$89="○", ROW($Q$3:$Q$89)-ROW($Q$3)+1), ROW(E108)), COLUMNS($R$3:V110)), "")</f>
        <v/>
      </c>
    </row>
    <row r="213" spans="18:22" x14ac:dyDescent="0.2">
      <c r="R213" s="514" t="str">
        <f t="array" ref="R213">IFERROR(INDEX($R$3:$V$89, SMALL(IF($Q$3:$Q$89="○", ROW($Q$3:$Q$89)-ROW($Q$3)+1), ROW(A109)), COLUMNS($R$3:R111)), "")</f>
        <v/>
      </c>
      <c r="S213" s="514" t="str">
        <f t="array" ref="S213">IFERROR(INDEX($R$3:$V$89, SMALL(IF($Q$3:$Q$89="○", ROW($Q$3:$Q$89)-ROW($Q$3)+1), ROW(B109)), COLUMNS($R$3:S111)), "")</f>
        <v/>
      </c>
      <c r="T213" s="514" t="str">
        <f t="array" ref="T213">IFERROR(INDEX($R$3:$V$89, SMALL(IF($Q$3:$Q$89="○", ROW($Q$3:$Q$89)-ROW($Q$3)+1), ROW(C109)), COLUMNS($R$3:T111)), "")</f>
        <v/>
      </c>
      <c r="U213" s="514" t="str">
        <f t="array" ref="U213">IFERROR(INDEX($R$3:$V$89, SMALL(IF($Q$3:$Q$89="○", ROW($Q$3:$Q$89)-ROW($Q$3)+1), ROW(D109)), COLUMNS($R$3:U111)), "")</f>
        <v/>
      </c>
      <c r="V213" s="514" t="str">
        <f t="array" ref="V213">IFERROR(INDEX($R$3:$V$89, SMALL(IF($Q$3:$Q$89="○", ROW($Q$3:$Q$89)-ROW($Q$3)+1), ROW(E109)), COLUMNS($R$3:V111)), "")</f>
        <v/>
      </c>
    </row>
    <row r="214" spans="18:22" x14ac:dyDescent="0.2">
      <c r="R214" s="514" t="str">
        <f t="array" ref="R214">IFERROR(INDEX($R$3:$V$89, SMALL(IF($Q$3:$Q$89="○", ROW($Q$3:$Q$89)-ROW($Q$3)+1), ROW(A110)), COLUMNS($R$3:R112)), "")</f>
        <v/>
      </c>
      <c r="S214" s="514" t="str">
        <f t="array" ref="S214">IFERROR(INDEX($R$3:$V$89, SMALL(IF($Q$3:$Q$89="○", ROW($Q$3:$Q$89)-ROW($Q$3)+1), ROW(B110)), COLUMNS($R$3:S112)), "")</f>
        <v/>
      </c>
      <c r="T214" s="514" t="str">
        <f t="array" ref="T214">IFERROR(INDEX($R$3:$V$89, SMALL(IF($Q$3:$Q$89="○", ROW($Q$3:$Q$89)-ROW($Q$3)+1), ROW(C110)), COLUMNS($R$3:T112)), "")</f>
        <v/>
      </c>
      <c r="U214" s="514" t="str">
        <f t="array" ref="U214">IFERROR(INDEX($R$3:$V$89, SMALL(IF($Q$3:$Q$89="○", ROW($Q$3:$Q$89)-ROW($Q$3)+1), ROW(D110)), COLUMNS($R$3:U112)), "")</f>
        <v/>
      </c>
      <c r="V214" s="514" t="str">
        <f t="array" ref="V214">IFERROR(INDEX($R$3:$V$89, SMALL(IF($Q$3:$Q$89="○", ROW($Q$3:$Q$89)-ROW($Q$3)+1), ROW(E110)), COLUMNS($R$3:V112)), "")</f>
        <v/>
      </c>
    </row>
    <row r="215" spans="18:22" x14ac:dyDescent="0.2">
      <c r="R215" s="514" t="str">
        <f t="array" ref="R215">IFERROR(INDEX($R$3:$V$89, SMALL(IF($Q$3:$Q$89="○", ROW($Q$3:$Q$89)-ROW($Q$3)+1), ROW(A111)), COLUMNS($R$3:R113)), "")</f>
        <v/>
      </c>
      <c r="S215" s="514" t="str">
        <f t="array" ref="S215">IFERROR(INDEX($R$3:$V$89, SMALL(IF($Q$3:$Q$89="○", ROW($Q$3:$Q$89)-ROW($Q$3)+1), ROW(B111)), COLUMNS($R$3:S113)), "")</f>
        <v/>
      </c>
      <c r="T215" s="514" t="str">
        <f t="array" ref="T215">IFERROR(INDEX($R$3:$V$89, SMALL(IF($Q$3:$Q$89="○", ROW($Q$3:$Q$89)-ROW($Q$3)+1), ROW(C111)), COLUMNS($R$3:T113)), "")</f>
        <v/>
      </c>
      <c r="U215" s="514" t="str">
        <f t="array" ref="U215">IFERROR(INDEX($R$3:$V$89, SMALL(IF($Q$3:$Q$89="○", ROW($Q$3:$Q$89)-ROW($Q$3)+1), ROW(D111)), COLUMNS($R$3:U113)), "")</f>
        <v/>
      </c>
      <c r="V215" s="514" t="str">
        <f t="array" ref="V215">IFERROR(INDEX($R$3:$V$89, SMALL(IF($Q$3:$Q$89="○", ROW($Q$3:$Q$89)-ROW($Q$3)+1), ROW(E111)), COLUMNS($R$3:V113)), "")</f>
        <v/>
      </c>
    </row>
    <row r="216" spans="18:22" x14ac:dyDescent="0.2">
      <c r="R216" s="514" t="str">
        <f t="array" ref="R216">IFERROR(INDEX($R$3:$V$89, SMALL(IF($Q$3:$Q$89="○", ROW($Q$3:$Q$89)-ROW($Q$3)+1), ROW(A112)), COLUMNS($R$3:R114)), "")</f>
        <v/>
      </c>
      <c r="S216" s="514" t="str">
        <f t="array" ref="S216">IFERROR(INDEX($R$3:$V$89, SMALL(IF($Q$3:$Q$89="○", ROW($Q$3:$Q$89)-ROW($Q$3)+1), ROW(B112)), COLUMNS($R$3:S114)), "")</f>
        <v/>
      </c>
      <c r="T216" s="514" t="str">
        <f t="array" ref="T216">IFERROR(INDEX($R$3:$V$89, SMALL(IF($Q$3:$Q$89="○", ROW($Q$3:$Q$89)-ROW($Q$3)+1), ROW(C112)), COLUMNS($R$3:T114)), "")</f>
        <v/>
      </c>
      <c r="U216" s="514" t="str">
        <f t="array" ref="U216">IFERROR(INDEX($R$3:$V$89, SMALL(IF($Q$3:$Q$89="○", ROW($Q$3:$Q$89)-ROW($Q$3)+1), ROW(D112)), COLUMNS($R$3:U114)), "")</f>
        <v/>
      </c>
      <c r="V216" s="514" t="str">
        <f t="array" ref="V216">IFERROR(INDEX($R$3:$V$89, SMALL(IF($Q$3:$Q$89="○", ROW($Q$3:$Q$89)-ROW($Q$3)+1), ROW(E112)), COLUMNS($R$3:V114)), "")</f>
        <v/>
      </c>
    </row>
    <row r="217" spans="18:22" x14ac:dyDescent="0.2">
      <c r="R217" s="514" t="str">
        <f t="array" ref="R217">IFERROR(INDEX($R$3:$V$89, SMALL(IF($Q$3:$Q$89="○", ROW($Q$3:$Q$89)-ROW($Q$3)+1), ROW(A113)), COLUMNS($R$3:R115)), "")</f>
        <v/>
      </c>
      <c r="S217" s="514" t="str">
        <f t="array" ref="S217">IFERROR(INDEX($R$3:$V$89, SMALL(IF($Q$3:$Q$89="○", ROW($Q$3:$Q$89)-ROW($Q$3)+1), ROW(B113)), COLUMNS($R$3:S115)), "")</f>
        <v/>
      </c>
      <c r="T217" s="514" t="str">
        <f t="array" ref="T217">IFERROR(INDEX($R$3:$V$89, SMALL(IF($Q$3:$Q$89="○", ROW($Q$3:$Q$89)-ROW($Q$3)+1), ROW(C113)), COLUMNS($R$3:T115)), "")</f>
        <v/>
      </c>
      <c r="U217" s="514" t="str">
        <f t="array" ref="U217">IFERROR(INDEX($R$3:$V$89, SMALL(IF($Q$3:$Q$89="○", ROW($Q$3:$Q$89)-ROW($Q$3)+1), ROW(D113)), COLUMNS($R$3:U115)), "")</f>
        <v/>
      </c>
      <c r="V217" s="514" t="str">
        <f t="array" ref="V217">IFERROR(INDEX($R$3:$V$89, SMALL(IF($Q$3:$Q$89="○", ROW($Q$3:$Q$89)-ROW($Q$3)+1), ROW(E113)), COLUMNS($R$3:V115)), "")</f>
        <v/>
      </c>
    </row>
    <row r="218" spans="18:22" x14ac:dyDescent="0.2">
      <c r="R218" s="514" t="str">
        <f t="array" ref="R218">IFERROR(INDEX($R$3:$V$89, SMALL(IF($Q$3:$Q$89="○", ROW($Q$3:$Q$89)-ROW($Q$3)+1), ROW(A114)), COLUMNS($R$3:R116)), "")</f>
        <v/>
      </c>
      <c r="S218" s="514" t="str">
        <f t="array" ref="S218">IFERROR(INDEX($R$3:$V$89, SMALL(IF($Q$3:$Q$89="○", ROW($Q$3:$Q$89)-ROW($Q$3)+1), ROW(B114)), COLUMNS($R$3:S116)), "")</f>
        <v/>
      </c>
      <c r="T218" s="514" t="str">
        <f t="array" ref="T218">IFERROR(INDEX($R$3:$V$89, SMALL(IF($Q$3:$Q$89="○", ROW($Q$3:$Q$89)-ROW($Q$3)+1), ROW(C114)), COLUMNS($R$3:T116)), "")</f>
        <v/>
      </c>
      <c r="U218" s="514" t="str">
        <f t="array" ref="U218">IFERROR(INDEX($R$3:$V$89, SMALL(IF($Q$3:$Q$89="○", ROW($Q$3:$Q$89)-ROW($Q$3)+1), ROW(D114)), COLUMNS($R$3:U116)), "")</f>
        <v/>
      </c>
      <c r="V218" s="514" t="str">
        <f t="array" ref="V218">IFERROR(INDEX($R$3:$V$89, SMALL(IF($Q$3:$Q$89="○", ROW($Q$3:$Q$89)-ROW($Q$3)+1), ROW(E114)), COLUMNS($R$3:V116)), "")</f>
        <v/>
      </c>
    </row>
    <row r="219" spans="18:22" x14ac:dyDescent="0.2">
      <c r="R219" s="514" t="str">
        <f t="array" ref="R219">IFERROR(INDEX($R$3:$V$89, SMALL(IF($Q$3:$Q$89="○", ROW($Q$3:$Q$89)-ROW($Q$3)+1), ROW(A115)), COLUMNS($R$3:R117)), "")</f>
        <v/>
      </c>
      <c r="S219" s="514" t="str">
        <f t="array" ref="S219">IFERROR(INDEX($R$3:$V$89, SMALL(IF($Q$3:$Q$89="○", ROW($Q$3:$Q$89)-ROW($Q$3)+1), ROW(B115)), COLUMNS($R$3:S117)), "")</f>
        <v/>
      </c>
      <c r="T219" s="514" t="str">
        <f t="array" ref="T219">IFERROR(INDEX($R$3:$V$89, SMALL(IF($Q$3:$Q$89="○", ROW($Q$3:$Q$89)-ROW($Q$3)+1), ROW(C115)), COLUMNS($R$3:T117)), "")</f>
        <v/>
      </c>
      <c r="U219" s="514" t="str">
        <f t="array" ref="U219">IFERROR(INDEX($R$3:$V$89, SMALL(IF($Q$3:$Q$89="○", ROW($Q$3:$Q$89)-ROW($Q$3)+1), ROW(D115)), COLUMNS($R$3:U117)), "")</f>
        <v/>
      </c>
      <c r="V219" s="514" t="str">
        <f t="array" ref="V219">IFERROR(INDEX($R$3:$V$89, SMALL(IF($Q$3:$Q$89="○", ROW($Q$3:$Q$89)-ROW($Q$3)+1), ROW(E115)), COLUMNS($R$3:V117)), "")</f>
        <v/>
      </c>
    </row>
    <row r="220" spans="18:22" x14ac:dyDescent="0.2">
      <c r="R220" s="514" t="str">
        <f t="array" ref="R220">IFERROR(INDEX($R$3:$V$89, SMALL(IF($Q$3:$Q$89="○", ROW($Q$3:$Q$89)-ROW($Q$3)+1), ROW(A116)), COLUMNS($R$3:R118)), "")</f>
        <v/>
      </c>
      <c r="S220" s="514" t="str">
        <f t="array" ref="S220">IFERROR(INDEX($R$3:$V$89, SMALL(IF($Q$3:$Q$89="○", ROW($Q$3:$Q$89)-ROW($Q$3)+1), ROW(B116)), COLUMNS($R$3:S118)), "")</f>
        <v/>
      </c>
      <c r="T220" s="514" t="str">
        <f t="array" ref="T220">IFERROR(INDEX($R$3:$V$89, SMALL(IF($Q$3:$Q$89="○", ROW($Q$3:$Q$89)-ROW($Q$3)+1), ROW(C116)), COLUMNS($R$3:T118)), "")</f>
        <v/>
      </c>
      <c r="U220" s="514" t="str">
        <f t="array" ref="U220">IFERROR(INDEX($R$3:$V$89, SMALL(IF($Q$3:$Q$89="○", ROW($Q$3:$Q$89)-ROW($Q$3)+1), ROW(D116)), COLUMNS($R$3:U118)), "")</f>
        <v/>
      </c>
      <c r="V220" s="514" t="str">
        <f t="array" ref="V220">IFERROR(INDEX($R$3:$V$89, SMALL(IF($Q$3:$Q$89="○", ROW($Q$3:$Q$89)-ROW($Q$3)+1), ROW(E116)), COLUMNS($R$3:V118)), "")</f>
        <v/>
      </c>
    </row>
    <row r="221" spans="18:22" x14ac:dyDescent="0.2">
      <c r="R221" s="514" t="str">
        <f t="array" ref="R221">IFERROR(INDEX($R$3:$V$89, SMALL(IF($Q$3:$Q$89="○", ROW($Q$3:$Q$89)-ROW($Q$3)+1), ROW(A117)), COLUMNS($R$3:R119)), "")</f>
        <v/>
      </c>
      <c r="S221" s="514" t="str">
        <f t="array" ref="S221">IFERROR(INDEX($R$3:$V$89, SMALL(IF($Q$3:$Q$89="○", ROW($Q$3:$Q$89)-ROW($Q$3)+1), ROW(B117)), COLUMNS($R$3:S119)), "")</f>
        <v/>
      </c>
      <c r="T221" s="514" t="str">
        <f t="array" ref="T221">IFERROR(INDEX($R$3:$V$89, SMALL(IF($Q$3:$Q$89="○", ROW($Q$3:$Q$89)-ROW($Q$3)+1), ROW(C117)), COLUMNS($R$3:T119)), "")</f>
        <v/>
      </c>
      <c r="U221" s="514" t="str">
        <f t="array" ref="U221">IFERROR(INDEX($R$3:$V$89, SMALL(IF($Q$3:$Q$89="○", ROW($Q$3:$Q$89)-ROW($Q$3)+1), ROW(D117)), COLUMNS($R$3:U119)), "")</f>
        <v/>
      </c>
      <c r="V221" s="514" t="str">
        <f t="array" ref="V221">IFERROR(INDEX($R$3:$V$89, SMALL(IF($Q$3:$Q$89="○", ROW($Q$3:$Q$89)-ROW($Q$3)+1), ROW(E117)), COLUMNS($R$3:V119)), "")</f>
        <v/>
      </c>
    </row>
    <row r="222" spans="18:22" x14ac:dyDescent="0.2">
      <c r="R222" s="514" t="str">
        <f t="array" ref="R222">IFERROR(INDEX($R$3:$V$89, SMALL(IF($Q$3:$Q$89="○", ROW($Q$3:$Q$89)-ROW($Q$3)+1), ROW(A118)), COLUMNS($R$3:R120)), "")</f>
        <v/>
      </c>
      <c r="S222" s="514" t="str">
        <f t="array" ref="S222">IFERROR(INDEX($R$3:$V$89, SMALL(IF($Q$3:$Q$89="○", ROW($Q$3:$Q$89)-ROW($Q$3)+1), ROW(B118)), COLUMNS($R$3:S120)), "")</f>
        <v/>
      </c>
      <c r="T222" s="514" t="str">
        <f t="array" ref="T222">IFERROR(INDEX($R$3:$V$89, SMALL(IF($Q$3:$Q$89="○", ROW($Q$3:$Q$89)-ROW($Q$3)+1), ROW(C118)), COLUMNS($R$3:T120)), "")</f>
        <v/>
      </c>
      <c r="U222" s="514" t="str">
        <f t="array" ref="U222">IFERROR(INDEX($R$3:$V$89, SMALL(IF($Q$3:$Q$89="○", ROW($Q$3:$Q$89)-ROW($Q$3)+1), ROW(D118)), COLUMNS($R$3:U120)), "")</f>
        <v/>
      </c>
      <c r="V222" s="514" t="str">
        <f t="array" ref="V222">IFERROR(INDEX($R$3:$V$89, SMALL(IF($Q$3:$Q$89="○", ROW($Q$3:$Q$89)-ROW($Q$3)+1), ROW(E118)), COLUMNS($R$3:V120)), "")</f>
        <v/>
      </c>
    </row>
    <row r="223" spans="18:22" x14ac:dyDescent="0.2">
      <c r="R223" s="514" t="str">
        <f t="array" ref="R223">IFERROR(INDEX($R$3:$V$89, SMALL(IF($Q$3:$Q$89="○", ROW($Q$3:$Q$89)-ROW($Q$3)+1), ROW(A119)), COLUMNS($R$3:R121)), "")</f>
        <v/>
      </c>
      <c r="S223" s="514" t="str">
        <f t="array" ref="S223">IFERROR(INDEX($R$3:$V$89, SMALL(IF($Q$3:$Q$89="○", ROW($Q$3:$Q$89)-ROW($Q$3)+1), ROW(B119)), COLUMNS($R$3:S121)), "")</f>
        <v/>
      </c>
      <c r="T223" s="514" t="str">
        <f t="array" ref="T223">IFERROR(INDEX($R$3:$V$89, SMALL(IF($Q$3:$Q$89="○", ROW($Q$3:$Q$89)-ROW($Q$3)+1), ROW(C119)), COLUMNS($R$3:T121)), "")</f>
        <v/>
      </c>
      <c r="U223" s="514" t="str">
        <f t="array" ref="U223">IFERROR(INDEX($R$3:$V$89, SMALL(IF($Q$3:$Q$89="○", ROW($Q$3:$Q$89)-ROW($Q$3)+1), ROW(D119)), COLUMNS($R$3:U121)), "")</f>
        <v/>
      </c>
      <c r="V223" s="514" t="str">
        <f t="array" ref="V223">IFERROR(INDEX($R$3:$V$89, SMALL(IF($Q$3:$Q$89="○", ROW($Q$3:$Q$89)-ROW($Q$3)+1), ROW(E119)), COLUMNS($R$3:V121)), "")</f>
        <v/>
      </c>
    </row>
    <row r="224" spans="18:22" x14ac:dyDescent="0.2">
      <c r="R224" s="514" t="str">
        <f t="array" ref="R224">IFERROR(INDEX($R$3:$V$89, SMALL(IF($Q$3:$Q$89="○", ROW($Q$3:$Q$89)-ROW($Q$3)+1), ROW(A120)), COLUMNS($R$3:R122)), "")</f>
        <v/>
      </c>
      <c r="S224" s="514" t="str">
        <f t="array" ref="S224">IFERROR(INDEX($R$3:$V$89, SMALL(IF($Q$3:$Q$89="○", ROW($Q$3:$Q$89)-ROW($Q$3)+1), ROW(B120)), COLUMNS($R$3:S122)), "")</f>
        <v/>
      </c>
      <c r="T224" s="514" t="str">
        <f t="array" ref="T224">IFERROR(INDEX($R$3:$V$89, SMALL(IF($Q$3:$Q$89="○", ROW($Q$3:$Q$89)-ROW($Q$3)+1), ROW(C120)), COLUMNS($R$3:T122)), "")</f>
        <v/>
      </c>
      <c r="U224" s="514" t="str">
        <f t="array" ref="U224">IFERROR(INDEX($R$3:$V$89, SMALL(IF($Q$3:$Q$89="○", ROW($Q$3:$Q$89)-ROW($Q$3)+1), ROW(D120)), COLUMNS($R$3:U122)), "")</f>
        <v/>
      </c>
      <c r="V224" s="514" t="str">
        <f t="array" ref="V224">IFERROR(INDEX($R$3:$V$89, SMALL(IF($Q$3:$Q$89="○", ROW($Q$3:$Q$89)-ROW($Q$3)+1), ROW(E120)), COLUMNS($R$3:V122)), "")</f>
        <v/>
      </c>
    </row>
    <row r="225" spans="18:22" x14ac:dyDescent="0.2">
      <c r="R225" s="514" t="str">
        <f t="array" ref="R225">IFERROR(INDEX($R$3:$V$89, SMALL(IF($Q$3:$Q$89="○", ROW($Q$3:$Q$89)-ROW($Q$3)+1), ROW(A121)), COLUMNS($R$3:R123)), "")</f>
        <v/>
      </c>
      <c r="S225" s="514" t="str">
        <f t="array" ref="S225">IFERROR(INDEX($R$3:$V$89, SMALL(IF($Q$3:$Q$89="○", ROW($Q$3:$Q$89)-ROW($Q$3)+1), ROW(B121)), COLUMNS($R$3:S123)), "")</f>
        <v/>
      </c>
      <c r="T225" s="514" t="str">
        <f t="array" ref="T225">IFERROR(INDEX($R$3:$V$89, SMALL(IF($Q$3:$Q$89="○", ROW($Q$3:$Q$89)-ROW($Q$3)+1), ROW(C121)), COLUMNS($R$3:T123)), "")</f>
        <v/>
      </c>
      <c r="U225" s="514" t="str">
        <f t="array" ref="U225">IFERROR(INDEX($R$3:$V$89, SMALL(IF($Q$3:$Q$89="○", ROW($Q$3:$Q$89)-ROW($Q$3)+1), ROW(D121)), COLUMNS($R$3:U123)), "")</f>
        <v/>
      </c>
      <c r="V225" s="514" t="str">
        <f t="array" ref="V225">IFERROR(INDEX($R$3:$V$89, SMALL(IF($Q$3:$Q$89="○", ROW($Q$3:$Q$89)-ROW($Q$3)+1), ROW(E121)), COLUMNS($R$3:V123)), "")</f>
        <v/>
      </c>
    </row>
    <row r="226" spans="18:22" x14ac:dyDescent="0.2">
      <c r="R226" s="514" t="str">
        <f t="array" ref="R226">IFERROR(INDEX($R$3:$V$89, SMALL(IF($Q$3:$Q$89="○", ROW($Q$3:$Q$89)-ROW($Q$3)+1), ROW(A122)), COLUMNS($R$3:R124)), "")</f>
        <v/>
      </c>
      <c r="S226" s="514" t="str">
        <f t="array" ref="S226">IFERROR(INDEX($R$3:$V$89, SMALL(IF($Q$3:$Q$89="○", ROW($Q$3:$Q$89)-ROW($Q$3)+1), ROW(B122)), COLUMNS($R$3:S124)), "")</f>
        <v/>
      </c>
      <c r="T226" s="514" t="str">
        <f t="array" ref="T226">IFERROR(INDEX($R$3:$V$89, SMALL(IF($Q$3:$Q$89="○", ROW($Q$3:$Q$89)-ROW($Q$3)+1), ROW(C122)), COLUMNS($R$3:T124)), "")</f>
        <v/>
      </c>
      <c r="U226" s="514" t="str">
        <f t="array" ref="U226">IFERROR(INDEX($R$3:$V$89, SMALL(IF($Q$3:$Q$89="○", ROW($Q$3:$Q$89)-ROW($Q$3)+1), ROW(D122)), COLUMNS($R$3:U124)), "")</f>
        <v/>
      </c>
      <c r="V226" s="514" t="str">
        <f t="array" ref="V226">IFERROR(INDEX($R$3:$V$89, SMALL(IF($Q$3:$Q$89="○", ROW($Q$3:$Q$89)-ROW($Q$3)+1), ROW(E122)), COLUMNS($R$3:V124)), "")</f>
        <v/>
      </c>
    </row>
    <row r="227" spans="18:22" x14ac:dyDescent="0.2">
      <c r="R227" s="514" t="str">
        <f t="array" ref="R227">IFERROR(INDEX($R$3:$V$89, SMALL(IF($Q$3:$Q$89="○", ROW($Q$3:$Q$89)-ROW($Q$3)+1), ROW(A123)), COLUMNS($R$3:R125)), "")</f>
        <v/>
      </c>
      <c r="S227" s="514" t="str">
        <f t="array" ref="S227">IFERROR(INDEX($R$3:$V$89, SMALL(IF($Q$3:$Q$89="○", ROW($Q$3:$Q$89)-ROW($Q$3)+1), ROW(B123)), COLUMNS($R$3:S125)), "")</f>
        <v/>
      </c>
      <c r="T227" s="514" t="str">
        <f t="array" ref="T227">IFERROR(INDEX($R$3:$V$89, SMALL(IF($Q$3:$Q$89="○", ROW($Q$3:$Q$89)-ROW($Q$3)+1), ROW(C123)), COLUMNS($R$3:T125)), "")</f>
        <v/>
      </c>
      <c r="U227" s="514" t="str">
        <f t="array" ref="U227">IFERROR(INDEX($R$3:$V$89, SMALL(IF($Q$3:$Q$89="○", ROW($Q$3:$Q$89)-ROW($Q$3)+1), ROW(D123)), COLUMNS($R$3:U125)), "")</f>
        <v/>
      </c>
      <c r="V227" s="514" t="str">
        <f t="array" ref="V227">IFERROR(INDEX($R$3:$V$89, SMALL(IF($Q$3:$Q$89="○", ROW($Q$3:$Q$89)-ROW($Q$3)+1), ROW(E123)), COLUMNS($R$3:V125)), "")</f>
        <v/>
      </c>
    </row>
    <row r="228" spans="18:22" x14ac:dyDescent="0.2">
      <c r="R228" s="514" t="str">
        <f t="array" ref="R228">IFERROR(INDEX($R$3:$V$89, SMALL(IF($Q$3:$Q$89="○", ROW($Q$3:$Q$89)-ROW($Q$3)+1), ROW(A124)), COLUMNS($R$3:R126)), "")</f>
        <v/>
      </c>
      <c r="S228" s="514" t="str">
        <f t="array" ref="S228">IFERROR(INDEX($R$3:$V$89, SMALL(IF($Q$3:$Q$89="○", ROW($Q$3:$Q$89)-ROW($Q$3)+1), ROW(B124)), COLUMNS($R$3:S126)), "")</f>
        <v/>
      </c>
      <c r="T228" s="514" t="str">
        <f t="array" ref="T228">IFERROR(INDEX($R$3:$V$89, SMALL(IF($Q$3:$Q$89="○", ROW($Q$3:$Q$89)-ROW($Q$3)+1), ROW(C124)), COLUMNS($R$3:T126)), "")</f>
        <v/>
      </c>
      <c r="U228" s="514" t="str">
        <f t="array" ref="U228">IFERROR(INDEX($R$3:$V$89, SMALL(IF($Q$3:$Q$89="○", ROW($Q$3:$Q$89)-ROW($Q$3)+1), ROW(D124)), COLUMNS($R$3:U126)), "")</f>
        <v/>
      </c>
      <c r="V228" s="514" t="str">
        <f t="array" ref="V228">IFERROR(INDEX($R$3:$V$89, SMALL(IF($Q$3:$Q$89="○", ROW($Q$3:$Q$89)-ROW($Q$3)+1), ROW(E124)), COLUMNS($R$3:V126)), "")</f>
        <v/>
      </c>
    </row>
    <row r="229" spans="18:22" x14ac:dyDescent="0.2">
      <c r="R229" s="514" t="str">
        <f t="array" ref="R229">IFERROR(INDEX($R$3:$V$89, SMALL(IF($Q$3:$Q$89="○", ROW($Q$3:$Q$89)-ROW($Q$3)+1), ROW(A125)), COLUMNS($R$3:R127)), "")</f>
        <v/>
      </c>
      <c r="S229" s="514" t="str">
        <f t="array" ref="S229">IFERROR(INDEX($R$3:$V$89, SMALL(IF($Q$3:$Q$89="○", ROW($Q$3:$Q$89)-ROW($Q$3)+1), ROW(B125)), COLUMNS($R$3:S127)), "")</f>
        <v/>
      </c>
      <c r="T229" s="514" t="str">
        <f t="array" ref="T229">IFERROR(INDEX($R$3:$V$89, SMALL(IF($Q$3:$Q$89="○", ROW($Q$3:$Q$89)-ROW($Q$3)+1), ROW(C125)), COLUMNS($R$3:T127)), "")</f>
        <v/>
      </c>
      <c r="U229" s="514" t="str">
        <f t="array" ref="U229">IFERROR(INDEX($R$3:$V$89, SMALL(IF($Q$3:$Q$89="○", ROW($Q$3:$Q$89)-ROW($Q$3)+1), ROW(D125)), COLUMNS($R$3:U127)), "")</f>
        <v/>
      </c>
      <c r="V229" s="514" t="str">
        <f t="array" ref="V229">IFERROR(INDEX($R$3:$V$89, SMALL(IF($Q$3:$Q$89="○", ROW($Q$3:$Q$89)-ROW($Q$3)+1), ROW(E125)), COLUMNS($R$3:V127)), "")</f>
        <v/>
      </c>
    </row>
    <row r="230" spans="18:22" x14ac:dyDescent="0.2">
      <c r="R230" s="514" t="str">
        <f t="array" ref="R230">IFERROR(INDEX($R$3:$V$89, SMALL(IF($Q$3:$Q$89="○", ROW($Q$3:$Q$89)-ROW($Q$3)+1), ROW(A126)), COLUMNS($R$3:R128)), "")</f>
        <v/>
      </c>
      <c r="S230" s="514" t="str">
        <f t="array" ref="S230">IFERROR(INDEX($R$3:$V$89, SMALL(IF($Q$3:$Q$89="○", ROW($Q$3:$Q$89)-ROW($Q$3)+1), ROW(B126)), COLUMNS($R$3:S128)), "")</f>
        <v/>
      </c>
      <c r="T230" s="514" t="str">
        <f t="array" ref="T230">IFERROR(INDEX($R$3:$V$89, SMALL(IF($Q$3:$Q$89="○", ROW($Q$3:$Q$89)-ROW($Q$3)+1), ROW(C126)), COLUMNS($R$3:T128)), "")</f>
        <v/>
      </c>
      <c r="U230" s="514" t="str">
        <f t="array" ref="U230">IFERROR(INDEX($R$3:$V$89, SMALL(IF($Q$3:$Q$89="○", ROW($Q$3:$Q$89)-ROW($Q$3)+1), ROW(D126)), COLUMNS($R$3:U128)), "")</f>
        <v/>
      </c>
      <c r="V230" s="514" t="str">
        <f t="array" ref="V230">IFERROR(INDEX($R$3:$V$89, SMALL(IF($Q$3:$Q$89="○", ROW($Q$3:$Q$89)-ROW($Q$3)+1), ROW(E126)), COLUMNS($R$3:V128)), "")</f>
        <v/>
      </c>
    </row>
    <row r="231" spans="18:22" x14ac:dyDescent="0.2">
      <c r="R231" s="514" t="str">
        <f t="array" ref="R231">IFERROR(INDEX($R$3:$V$89, SMALL(IF($Q$3:$Q$89="○", ROW($Q$3:$Q$89)-ROW($Q$3)+1), ROW(A127)), COLUMNS($R$3:R129)), "")</f>
        <v/>
      </c>
      <c r="S231" s="514" t="str">
        <f t="array" ref="S231">IFERROR(INDEX($R$3:$V$89, SMALL(IF($Q$3:$Q$89="○", ROW($Q$3:$Q$89)-ROW($Q$3)+1), ROW(B127)), COLUMNS($R$3:S129)), "")</f>
        <v/>
      </c>
      <c r="T231" s="514" t="str">
        <f t="array" ref="T231">IFERROR(INDEX($R$3:$V$89, SMALL(IF($Q$3:$Q$89="○", ROW($Q$3:$Q$89)-ROW($Q$3)+1), ROW(C127)), COLUMNS($R$3:T129)), "")</f>
        <v/>
      </c>
      <c r="U231" s="514" t="str">
        <f t="array" ref="U231">IFERROR(INDEX($R$3:$V$89, SMALL(IF($Q$3:$Q$89="○", ROW($Q$3:$Q$89)-ROW($Q$3)+1), ROW(D127)), COLUMNS($R$3:U129)), "")</f>
        <v/>
      </c>
      <c r="V231" s="514" t="str">
        <f t="array" ref="V231">IFERROR(INDEX($R$3:$V$89, SMALL(IF($Q$3:$Q$89="○", ROW($Q$3:$Q$89)-ROW($Q$3)+1), ROW(E127)), COLUMNS($R$3:V129)), "")</f>
        <v/>
      </c>
    </row>
    <row r="232" spans="18:22" x14ac:dyDescent="0.2">
      <c r="R232" s="514" t="str">
        <f t="array" ref="R232">IFERROR(INDEX($R$3:$V$89, SMALL(IF($Q$3:$Q$89="○", ROW($Q$3:$Q$89)-ROW($Q$3)+1), ROW(A128)), COLUMNS($R$3:R130)), "")</f>
        <v/>
      </c>
      <c r="S232" s="514" t="str">
        <f t="array" ref="S232">IFERROR(INDEX($R$3:$V$89, SMALL(IF($Q$3:$Q$89="○", ROW($Q$3:$Q$89)-ROW($Q$3)+1), ROW(B128)), COLUMNS($R$3:S130)), "")</f>
        <v/>
      </c>
      <c r="T232" s="514" t="str">
        <f t="array" ref="T232">IFERROR(INDEX($R$3:$V$89, SMALL(IF($Q$3:$Q$89="○", ROW($Q$3:$Q$89)-ROW($Q$3)+1), ROW(C128)), COLUMNS($R$3:T130)), "")</f>
        <v/>
      </c>
      <c r="U232" s="514" t="str">
        <f t="array" ref="U232">IFERROR(INDEX($R$3:$V$89, SMALL(IF($Q$3:$Q$89="○", ROW($Q$3:$Q$89)-ROW($Q$3)+1), ROW(D128)), COLUMNS($R$3:U130)), "")</f>
        <v/>
      </c>
      <c r="V232" s="514" t="str">
        <f t="array" ref="V232">IFERROR(INDEX($R$3:$V$89, SMALL(IF($Q$3:$Q$89="○", ROW($Q$3:$Q$89)-ROW($Q$3)+1), ROW(E128)), COLUMNS($R$3:V130)), "")</f>
        <v/>
      </c>
    </row>
    <row r="233" spans="18:22" x14ac:dyDescent="0.2">
      <c r="R233" s="514" t="str">
        <f t="array" ref="R233">IFERROR(INDEX($R$3:$V$89, SMALL(IF($Q$3:$Q$89="○", ROW($Q$3:$Q$89)-ROW($Q$3)+1), ROW(A129)), COLUMNS($R$3:R131)), "")</f>
        <v/>
      </c>
      <c r="S233" s="514" t="str">
        <f t="array" ref="S233">IFERROR(INDEX($R$3:$V$89, SMALL(IF($Q$3:$Q$89="○", ROW($Q$3:$Q$89)-ROW($Q$3)+1), ROW(B129)), COLUMNS($R$3:S131)), "")</f>
        <v/>
      </c>
      <c r="T233" s="514" t="str">
        <f t="array" ref="T233">IFERROR(INDEX($R$3:$V$89, SMALL(IF($Q$3:$Q$89="○", ROW($Q$3:$Q$89)-ROW($Q$3)+1), ROW(C129)), COLUMNS($R$3:T131)), "")</f>
        <v/>
      </c>
      <c r="U233" s="514" t="str">
        <f t="array" ref="U233">IFERROR(INDEX($R$3:$V$89, SMALL(IF($Q$3:$Q$89="○", ROW($Q$3:$Q$89)-ROW($Q$3)+1), ROW(D129)), COLUMNS($R$3:U131)), "")</f>
        <v/>
      </c>
      <c r="V233" s="514" t="str">
        <f t="array" ref="V233">IFERROR(INDEX($R$3:$V$89, SMALL(IF($Q$3:$Q$89="○", ROW($Q$3:$Q$89)-ROW($Q$3)+1), ROW(E129)), COLUMNS($R$3:V131)), "")</f>
        <v/>
      </c>
    </row>
    <row r="234" spans="18:22" x14ac:dyDescent="0.2">
      <c r="R234" s="514" t="str">
        <f t="array" ref="R234">IFERROR(INDEX($R$3:$V$89, SMALL(IF($Q$3:$Q$89="○", ROW($Q$3:$Q$89)-ROW($Q$3)+1), ROW(A130)), COLUMNS($R$3:R132)), "")</f>
        <v/>
      </c>
      <c r="S234" s="514" t="str">
        <f t="array" ref="S234">IFERROR(INDEX($R$3:$V$89, SMALL(IF($Q$3:$Q$89="○", ROW($Q$3:$Q$89)-ROW($Q$3)+1), ROW(B130)), COLUMNS($R$3:S132)), "")</f>
        <v/>
      </c>
      <c r="T234" s="514" t="str">
        <f t="array" ref="T234">IFERROR(INDEX($R$3:$V$89, SMALL(IF($Q$3:$Q$89="○", ROW($Q$3:$Q$89)-ROW($Q$3)+1), ROW(C130)), COLUMNS($R$3:T132)), "")</f>
        <v/>
      </c>
      <c r="U234" s="514" t="str">
        <f t="array" ref="U234">IFERROR(INDEX($R$3:$V$89, SMALL(IF($Q$3:$Q$89="○", ROW($Q$3:$Q$89)-ROW($Q$3)+1), ROW(D130)), COLUMNS($R$3:U132)), "")</f>
        <v/>
      </c>
      <c r="V234" s="514" t="str">
        <f t="array" ref="V234">IFERROR(INDEX($R$3:$V$89, SMALL(IF($Q$3:$Q$89="○", ROW($Q$3:$Q$89)-ROW($Q$3)+1), ROW(E130)), COLUMNS($R$3:V132)), "")</f>
        <v/>
      </c>
    </row>
    <row r="235" spans="18:22" x14ac:dyDescent="0.2">
      <c r="R235" s="514" t="str">
        <f t="array" ref="R235">IFERROR(INDEX($R$3:$V$89, SMALL(IF($Q$3:$Q$89="○", ROW($Q$3:$Q$89)-ROW($Q$3)+1), ROW(A131)), COLUMNS($R$3:R133)), "")</f>
        <v/>
      </c>
      <c r="S235" s="514" t="str">
        <f t="array" ref="S235">IFERROR(INDEX($R$3:$V$89, SMALL(IF($Q$3:$Q$89="○", ROW($Q$3:$Q$89)-ROW($Q$3)+1), ROW(B131)), COLUMNS($R$3:S133)), "")</f>
        <v/>
      </c>
      <c r="T235" s="514" t="str">
        <f t="array" ref="T235">IFERROR(INDEX($R$3:$V$89, SMALL(IF($Q$3:$Q$89="○", ROW($Q$3:$Q$89)-ROW($Q$3)+1), ROW(C131)), COLUMNS($R$3:T133)), "")</f>
        <v/>
      </c>
      <c r="U235" s="514" t="str">
        <f t="array" ref="U235">IFERROR(INDEX($R$3:$V$89, SMALL(IF($Q$3:$Q$89="○", ROW($Q$3:$Q$89)-ROW($Q$3)+1), ROW(D131)), COLUMNS($R$3:U133)), "")</f>
        <v/>
      </c>
      <c r="V235" s="514" t="str">
        <f t="array" ref="V235">IFERROR(INDEX($R$3:$V$89, SMALL(IF($Q$3:$Q$89="○", ROW($Q$3:$Q$89)-ROW($Q$3)+1), ROW(E131)), COLUMNS($R$3:V133)), "")</f>
        <v/>
      </c>
    </row>
    <row r="236" spans="18:22" x14ac:dyDescent="0.2">
      <c r="R236" s="514" t="str">
        <f t="array" ref="R236">IFERROR(INDEX($R$3:$V$89, SMALL(IF($Q$3:$Q$89="○", ROW($Q$3:$Q$89)-ROW($Q$3)+1), ROW(A132)), COLUMNS($R$3:R134)), "")</f>
        <v/>
      </c>
      <c r="S236" s="514" t="str">
        <f t="array" ref="S236">IFERROR(INDEX($R$3:$V$89, SMALL(IF($Q$3:$Q$89="○", ROW($Q$3:$Q$89)-ROW($Q$3)+1), ROW(B132)), COLUMNS($R$3:S134)), "")</f>
        <v/>
      </c>
      <c r="T236" s="514" t="str">
        <f t="array" ref="T236">IFERROR(INDEX($R$3:$V$89, SMALL(IF($Q$3:$Q$89="○", ROW($Q$3:$Q$89)-ROW($Q$3)+1), ROW(C132)), COLUMNS($R$3:T134)), "")</f>
        <v/>
      </c>
      <c r="U236" s="514" t="str">
        <f t="array" ref="U236">IFERROR(INDEX($R$3:$V$89, SMALL(IF($Q$3:$Q$89="○", ROW($Q$3:$Q$89)-ROW($Q$3)+1), ROW(D132)), COLUMNS($R$3:U134)), "")</f>
        <v/>
      </c>
      <c r="V236" s="514" t="str">
        <f t="array" ref="V236">IFERROR(INDEX($R$3:$V$89, SMALL(IF($Q$3:$Q$89="○", ROW($Q$3:$Q$89)-ROW($Q$3)+1), ROW(E132)), COLUMNS($R$3:V134)), "")</f>
        <v/>
      </c>
    </row>
    <row r="237" spans="18:22" x14ac:dyDescent="0.2">
      <c r="R237" s="514" t="str">
        <f t="array" ref="R237">IFERROR(INDEX($R$3:$V$89, SMALL(IF($Q$3:$Q$89="○", ROW($Q$3:$Q$89)-ROW($Q$3)+1), ROW(A133)), COLUMNS($R$3:R135)), "")</f>
        <v/>
      </c>
      <c r="S237" s="514" t="str">
        <f t="array" ref="S237">IFERROR(INDEX($R$3:$V$89, SMALL(IF($Q$3:$Q$89="○", ROW($Q$3:$Q$89)-ROW($Q$3)+1), ROW(B133)), COLUMNS($R$3:S135)), "")</f>
        <v/>
      </c>
      <c r="T237" s="514" t="str">
        <f t="array" ref="T237">IFERROR(INDEX($R$3:$V$89, SMALL(IF($Q$3:$Q$89="○", ROW($Q$3:$Q$89)-ROW($Q$3)+1), ROW(C133)), COLUMNS($R$3:T135)), "")</f>
        <v/>
      </c>
      <c r="U237" s="514" t="str">
        <f t="array" ref="U237">IFERROR(INDEX($R$3:$V$89, SMALL(IF($Q$3:$Q$89="○", ROW($Q$3:$Q$89)-ROW($Q$3)+1), ROW(D133)), COLUMNS($R$3:U135)), "")</f>
        <v/>
      </c>
      <c r="V237" s="514" t="str">
        <f t="array" ref="V237">IFERROR(INDEX($R$3:$V$89, SMALL(IF($Q$3:$Q$89="○", ROW($Q$3:$Q$89)-ROW($Q$3)+1), ROW(E133)), COLUMNS($R$3:V135)), "")</f>
        <v/>
      </c>
    </row>
    <row r="238" spans="18:22" x14ac:dyDescent="0.2">
      <c r="R238" s="514" t="str">
        <f t="array" ref="R238">IFERROR(INDEX($R$3:$V$89, SMALL(IF($Q$3:$Q$89="○", ROW($Q$3:$Q$89)-ROW($Q$3)+1), ROW(A134)), COLUMNS($R$3:R136)), "")</f>
        <v/>
      </c>
      <c r="S238" s="514" t="str">
        <f t="array" ref="S238">IFERROR(INDEX($R$3:$V$89, SMALL(IF($Q$3:$Q$89="○", ROW($Q$3:$Q$89)-ROW($Q$3)+1), ROW(B134)), COLUMNS($R$3:S136)), "")</f>
        <v/>
      </c>
      <c r="T238" s="514" t="str">
        <f t="array" ref="T238">IFERROR(INDEX($R$3:$V$89, SMALL(IF($Q$3:$Q$89="○", ROW($Q$3:$Q$89)-ROW($Q$3)+1), ROW(C134)), COLUMNS($R$3:T136)), "")</f>
        <v/>
      </c>
      <c r="U238" s="514" t="str">
        <f t="array" ref="U238">IFERROR(INDEX($R$3:$V$89, SMALL(IF($Q$3:$Q$89="○", ROW($Q$3:$Q$89)-ROW($Q$3)+1), ROW(D134)), COLUMNS($R$3:U136)), "")</f>
        <v/>
      </c>
      <c r="V238" s="514" t="str">
        <f t="array" ref="V238">IFERROR(INDEX($R$3:$V$89, SMALL(IF($Q$3:$Q$89="○", ROW($Q$3:$Q$89)-ROW($Q$3)+1), ROW(E134)), COLUMNS($R$3:V136)), "")</f>
        <v/>
      </c>
    </row>
    <row r="239" spans="18:22" x14ac:dyDescent="0.2">
      <c r="R239" s="514" t="str">
        <f t="array" ref="R239">IFERROR(INDEX($R$3:$V$89, SMALL(IF($Q$3:$Q$89="○", ROW($Q$3:$Q$89)-ROW($Q$3)+1), ROW(A135)), COLUMNS($R$3:R137)), "")</f>
        <v/>
      </c>
      <c r="S239" s="514" t="str">
        <f t="array" ref="S239">IFERROR(INDEX($R$3:$V$89, SMALL(IF($Q$3:$Q$89="○", ROW($Q$3:$Q$89)-ROW($Q$3)+1), ROW(B135)), COLUMNS($R$3:S137)), "")</f>
        <v/>
      </c>
      <c r="T239" s="514" t="str">
        <f t="array" ref="T239">IFERROR(INDEX($R$3:$V$89, SMALL(IF($Q$3:$Q$89="○", ROW($Q$3:$Q$89)-ROW($Q$3)+1), ROW(C135)), COLUMNS($R$3:T137)), "")</f>
        <v/>
      </c>
      <c r="U239" s="514" t="str">
        <f t="array" ref="U239">IFERROR(INDEX($R$3:$V$89, SMALL(IF($Q$3:$Q$89="○", ROW($Q$3:$Q$89)-ROW($Q$3)+1), ROW(D135)), COLUMNS($R$3:U137)), "")</f>
        <v/>
      </c>
      <c r="V239" s="514" t="str">
        <f t="array" ref="V239">IFERROR(INDEX($R$3:$V$89, SMALL(IF($Q$3:$Q$89="○", ROW($Q$3:$Q$89)-ROW($Q$3)+1), ROW(E135)), COLUMNS($R$3:V137)), "")</f>
        <v/>
      </c>
    </row>
    <row r="240" spans="18:22" x14ac:dyDescent="0.2">
      <c r="R240" s="514" t="str">
        <f t="array" ref="R240">IFERROR(INDEX($R$3:$V$89, SMALL(IF($Q$3:$Q$89="○", ROW($Q$3:$Q$89)-ROW($Q$3)+1), ROW(A136)), COLUMNS($R$3:R138)), "")</f>
        <v/>
      </c>
      <c r="S240" s="514" t="str">
        <f t="array" ref="S240">IFERROR(INDEX($R$3:$V$89, SMALL(IF($Q$3:$Q$89="○", ROW($Q$3:$Q$89)-ROW($Q$3)+1), ROW(B136)), COLUMNS($R$3:S138)), "")</f>
        <v/>
      </c>
      <c r="T240" s="514" t="str">
        <f t="array" ref="T240">IFERROR(INDEX($R$3:$V$89, SMALL(IF($Q$3:$Q$89="○", ROW($Q$3:$Q$89)-ROW($Q$3)+1), ROW(C136)), COLUMNS($R$3:T138)), "")</f>
        <v/>
      </c>
      <c r="U240" s="514" t="str">
        <f t="array" ref="U240">IFERROR(INDEX($R$3:$V$89, SMALL(IF($Q$3:$Q$89="○", ROW($Q$3:$Q$89)-ROW($Q$3)+1), ROW(D136)), COLUMNS($R$3:U138)), "")</f>
        <v/>
      </c>
      <c r="V240" s="514" t="str">
        <f t="array" ref="V240">IFERROR(INDEX($R$3:$V$89, SMALL(IF($Q$3:$Q$89="○", ROW($Q$3:$Q$89)-ROW($Q$3)+1), ROW(E136)), COLUMNS($R$3:V138)), "")</f>
        <v/>
      </c>
    </row>
    <row r="241" spans="18:22" x14ac:dyDescent="0.2">
      <c r="R241" s="514" t="str">
        <f t="array" ref="R241">IFERROR(INDEX($R$3:$V$89, SMALL(IF($Q$3:$Q$89="○", ROW($Q$3:$Q$89)-ROW($Q$3)+1), ROW(A137)), COLUMNS($R$3:R139)), "")</f>
        <v/>
      </c>
      <c r="S241" s="514" t="str">
        <f t="array" ref="S241">IFERROR(INDEX($R$3:$V$89, SMALL(IF($Q$3:$Q$89="○", ROW($Q$3:$Q$89)-ROW($Q$3)+1), ROW(B137)), COLUMNS($R$3:S139)), "")</f>
        <v/>
      </c>
      <c r="T241" s="514" t="str">
        <f t="array" ref="T241">IFERROR(INDEX($R$3:$V$89, SMALL(IF($Q$3:$Q$89="○", ROW($Q$3:$Q$89)-ROW($Q$3)+1), ROW(C137)), COLUMNS($R$3:T139)), "")</f>
        <v/>
      </c>
      <c r="U241" s="514" t="str">
        <f t="array" ref="U241">IFERROR(INDEX($R$3:$V$89, SMALL(IF($Q$3:$Q$89="○", ROW($Q$3:$Q$89)-ROW($Q$3)+1), ROW(D137)), COLUMNS($R$3:U139)), "")</f>
        <v/>
      </c>
      <c r="V241" s="514" t="str">
        <f t="array" ref="V241">IFERROR(INDEX($R$3:$V$89, SMALL(IF($Q$3:$Q$89="○", ROW($Q$3:$Q$89)-ROW($Q$3)+1), ROW(E137)), COLUMNS($R$3:V139)), "")</f>
        <v/>
      </c>
    </row>
    <row r="242" spans="18:22" x14ac:dyDescent="0.2">
      <c r="R242" s="514" t="str">
        <f t="array" ref="R242">IFERROR(INDEX($R$3:$V$89, SMALL(IF($Q$3:$Q$89="○", ROW($Q$3:$Q$89)-ROW($Q$3)+1), ROW(A138)), COLUMNS($R$3:R140)), "")</f>
        <v/>
      </c>
      <c r="S242" s="514" t="str">
        <f t="array" ref="S242">IFERROR(INDEX($R$3:$V$89, SMALL(IF($Q$3:$Q$89="○", ROW($Q$3:$Q$89)-ROW($Q$3)+1), ROW(B138)), COLUMNS($R$3:S140)), "")</f>
        <v/>
      </c>
      <c r="T242" s="514" t="str">
        <f t="array" ref="T242">IFERROR(INDEX($R$3:$V$89, SMALL(IF($Q$3:$Q$89="○", ROW($Q$3:$Q$89)-ROW($Q$3)+1), ROW(C138)), COLUMNS($R$3:T140)), "")</f>
        <v/>
      </c>
      <c r="U242" s="514" t="str">
        <f t="array" ref="U242">IFERROR(INDEX($R$3:$V$89, SMALL(IF($Q$3:$Q$89="○", ROW($Q$3:$Q$89)-ROW($Q$3)+1), ROW(D138)), COLUMNS($R$3:U140)), "")</f>
        <v/>
      </c>
      <c r="V242" s="514" t="str">
        <f t="array" ref="V242">IFERROR(INDEX($R$3:$V$89, SMALL(IF($Q$3:$Q$89="○", ROW($Q$3:$Q$89)-ROW($Q$3)+1), ROW(E138)), COLUMNS($R$3:V140)), "")</f>
        <v/>
      </c>
    </row>
    <row r="243" spans="18:22" x14ac:dyDescent="0.2">
      <c r="R243" s="514" t="str">
        <f t="array" ref="R243">IFERROR(INDEX($R$3:$V$89, SMALL(IF($Q$3:$Q$89="○", ROW($Q$3:$Q$89)-ROW($Q$3)+1), ROW(A139)), COLUMNS($R$3:R141)), "")</f>
        <v/>
      </c>
      <c r="S243" s="514" t="str">
        <f t="array" ref="S243">IFERROR(INDEX($R$3:$V$89, SMALL(IF($Q$3:$Q$89="○", ROW($Q$3:$Q$89)-ROW($Q$3)+1), ROW(B139)), COLUMNS($R$3:S141)), "")</f>
        <v/>
      </c>
      <c r="T243" s="514" t="str">
        <f t="array" ref="T243">IFERROR(INDEX($R$3:$V$89, SMALL(IF($Q$3:$Q$89="○", ROW($Q$3:$Q$89)-ROW($Q$3)+1), ROW(C139)), COLUMNS($R$3:T141)), "")</f>
        <v/>
      </c>
      <c r="U243" s="514" t="str">
        <f t="array" ref="U243">IFERROR(INDEX($R$3:$V$89, SMALL(IF($Q$3:$Q$89="○", ROW($Q$3:$Q$89)-ROW($Q$3)+1), ROW(D139)), COLUMNS($R$3:U141)), "")</f>
        <v/>
      </c>
      <c r="V243" s="514" t="str">
        <f t="array" ref="V243">IFERROR(INDEX($R$3:$V$89, SMALL(IF($Q$3:$Q$89="○", ROW($Q$3:$Q$89)-ROW($Q$3)+1), ROW(E139)), COLUMNS($R$3:V141)), "")</f>
        <v/>
      </c>
    </row>
    <row r="244" spans="18:22" x14ac:dyDescent="0.2">
      <c r="R244" s="514" t="str">
        <f t="array" ref="R244">IFERROR(INDEX($R$3:$V$89, SMALL(IF($Q$3:$Q$89="○", ROW($Q$3:$Q$89)-ROW($Q$3)+1), ROW(A140)), COLUMNS($R$3:R142)), "")</f>
        <v/>
      </c>
      <c r="S244" s="514" t="str">
        <f t="array" ref="S244">IFERROR(INDEX($R$3:$V$89, SMALL(IF($Q$3:$Q$89="○", ROW($Q$3:$Q$89)-ROW($Q$3)+1), ROW(B140)), COLUMNS($R$3:S142)), "")</f>
        <v/>
      </c>
      <c r="T244" s="514" t="str">
        <f t="array" ref="T244">IFERROR(INDEX($R$3:$V$89, SMALL(IF($Q$3:$Q$89="○", ROW($Q$3:$Q$89)-ROW($Q$3)+1), ROW(C140)), COLUMNS($R$3:T142)), "")</f>
        <v/>
      </c>
      <c r="U244" s="514" t="str">
        <f t="array" ref="U244">IFERROR(INDEX($R$3:$V$89, SMALL(IF($Q$3:$Q$89="○", ROW($Q$3:$Q$89)-ROW($Q$3)+1), ROW(D140)), COLUMNS($R$3:U142)), "")</f>
        <v/>
      </c>
      <c r="V244" s="514" t="str">
        <f t="array" ref="V244">IFERROR(INDEX($R$3:$V$89, SMALL(IF($Q$3:$Q$89="○", ROW($Q$3:$Q$89)-ROW($Q$3)+1), ROW(E140)), COLUMNS($R$3:V142)), "")</f>
        <v/>
      </c>
    </row>
    <row r="245" spans="18:22" x14ac:dyDescent="0.2">
      <c r="R245" s="514" t="str">
        <f t="array" ref="R245">IFERROR(INDEX($R$3:$V$89, SMALL(IF($Q$3:$Q$89="○", ROW($Q$3:$Q$89)-ROW($Q$3)+1), ROW(A141)), COLUMNS($R$3:R143)), "")</f>
        <v/>
      </c>
      <c r="S245" s="514" t="str">
        <f t="array" ref="S245">IFERROR(INDEX($R$3:$V$89, SMALL(IF($Q$3:$Q$89="○", ROW($Q$3:$Q$89)-ROW($Q$3)+1), ROW(B141)), COLUMNS($R$3:S143)), "")</f>
        <v/>
      </c>
      <c r="T245" s="514" t="str">
        <f t="array" ref="T245">IFERROR(INDEX($R$3:$V$89, SMALL(IF($Q$3:$Q$89="○", ROW($Q$3:$Q$89)-ROW($Q$3)+1), ROW(C141)), COLUMNS($R$3:T143)), "")</f>
        <v/>
      </c>
      <c r="U245" s="514" t="str">
        <f t="array" ref="U245">IFERROR(INDEX($R$3:$V$89, SMALL(IF($Q$3:$Q$89="○", ROW($Q$3:$Q$89)-ROW($Q$3)+1), ROW(D141)), COLUMNS($R$3:U143)), "")</f>
        <v/>
      </c>
      <c r="V245" s="514" t="str">
        <f t="array" ref="V245">IFERROR(INDEX($R$3:$V$89, SMALL(IF($Q$3:$Q$89="○", ROW($Q$3:$Q$89)-ROW($Q$3)+1), ROW(E141)), COLUMNS($R$3:V143)), "")</f>
        <v/>
      </c>
    </row>
  </sheetData>
  <sheetProtection selectLockedCells="1"/>
  <mergeCells count="8">
    <mergeCell ref="C17:G17"/>
    <mergeCell ref="Y21:AA22"/>
    <mergeCell ref="A1:O1"/>
    <mergeCell ref="R1:V1"/>
    <mergeCell ref="W1:W2"/>
    <mergeCell ref="X1:X2"/>
    <mergeCell ref="F2:K2"/>
    <mergeCell ref="T2:U2"/>
  </mergeCells>
  <phoneticPr fontId="4"/>
  <pageMargins left="0.70866141732283472" right="0.70866141732283472" top="0.74803149606299213" bottom="0.74803149606299213" header="0.31496062992125984" footer="0.31496062992125984"/>
  <pageSetup paperSize="9" scale="10" fitToWidth="0" orientation="landscape" r:id="rId1"/>
  <colBreaks count="1" manualBreakCount="1">
    <brk id="17"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32</vt:i4>
      </vt:variant>
    </vt:vector>
  </HeadingPairs>
  <TitlesOfParts>
    <vt:vector size="41"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lpstr>農用地</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菜美</dc:creator>
  <cp:lastModifiedBy>西尾 菜美</cp:lastModifiedBy>
  <dcterms:created xsi:type="dcterms:W3CDTF">2025-09-12T04:42:28Z</dcterms:created>
  <dcterms:modified xsi:type="dcterms:W3CDTF">2025-09-12T06:37:26Z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2025-09-12T04:42:37Z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75dcf522-b82c-43c6-9e35-cc1849ab3257</vt:lpwstr>
  </property>
  <property fmtid="{D5CDD505-2E9C-101B-9397-08002B2CF9AE}" pid="8" name="MSIP_Label_defa4170-0d19-0005-0004-bc88714345d2_ContentBits">
    <vt:lpwstr>0</vt:lpwstr>
  </property>
</Properties>
</file>